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7955" windowHeight="1128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Rekapitulace!$G$36</definedName>
    <definedName name="Dodavka0">Položky!#REF!</definedName>
    <definedName name="HSV">Rekapitulace!$E$36</definedName>
    <definedName name="HSV0">Položky!#REF!</definedName>
    <definedName name="HZS">Rekapitulace!$I$36</definedName>
    <definedName name="HZS0">Položky!#REF!</definedName>
    <definedName name="JKSO">'Krycí list'!$G$2</definedName>
    <definedName name="MJ">'Krycí list'!$G$5</definedName>
    <definedName name="Mont">Rekapitulace!$H$36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Položky!$A$1:$G$269</definedName>
    <definedName name="_xlnm.Print_Area" localSheetId="1">Rekapitulace!$A$1:$I$42</definedName>
    <definedName name="PocetMJ">'Krycí list'!$G$6</definedName>
    <definedName name="Poznamka">'Krycí list'!$B$37</definedName>
    <definedName name="Projektant">'Krycí list'!$C$8</definedName>
    <definedName name="PSV">Rekapitulace!$F$36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Rekapitulace!$H$42</definedName>
    <definedName name="VRNKc">Rekapitulace!$E$41</definedName>
    <definedName name="VRNnazev">Rekapitulace!$A$41</definedName>
    <definedName name="VRNproc">Rekapitulace!$F$41</definedName>
    <definedName name="VRNzakl">Rekapitulace!$G$41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BE268" i="3" l="1"/>
  <c r="BD268" i="3"/>
  <c r="BC268" i="3"/>
  <c r="BB268" i="3"/>
  <c r="G268" i="3"/>
  <c r="BA268" i="3" s="1"/>
  <c r="BE267" i="3"/>
  <c r="BD267" i="3"/>
  <c r="BC267" i="3"/>
  <c r="BB267" i="3"/>
  <c r="G267" i="3"/>
  <c r="BA267" i="3" s="1"/>
  <c r="BE266" i="3"/>
  <c r="BD266" i="3"/>
  <c r="BC266" i="3"/>
  <c r="BB266" i="3"/>
  <c r="G266" i="3"/>
  <c r="BA266" i="3" s="1"/>
  <c r="BE265" i="3"/>
  <c r="BD265" i="3"/>
  <c r="BC265" i="3"/>
  <c r="BB265" i="3"/>
  <c r="G265" i="3"/>
  <c r="BA265" i="3" s="1"/>
  <c r="BE264" i="3"/>
  <c r="BD264" i="3"/>
  <c r="BC264" i="3"/>
  <c r="BB264" i="3"/>
  <c r="G264" i="3"/>
  <c r="BA264" i="3" s="1"/>
  <c r="BE263" i="3"/>
  <c r="BD263" i="3"/>
  <c r="BC263" i="3"/>
  <c r="BB263" i="3"/>
  <c r="G263" i="3"/>
  <c r="BA263" i="3" s="1"/>
  <c r="BE261" i="3"/>
  <c r="BD261" i="3"/>
  <c r="BD269" i="3" s="1"/>
  <c r="H35" i="2" s="1"/>
  <c r="BC261" i="3"/>
  <c r="BB261" i="3"/>
  <c r="BB269" i="3" s="1"/>
  <c r="F35" i="2" s="1"/>
  <c r="G261" i="3"/>
  <c r="BA261" i="3" s="1"/>
  <c r="BA269" i="3" s="1"/>
  <c r="E35" i="2" s="1"/>
  <c r="B35" i="2"/>
  <c r="A35" i="2"/>
  <c r="BE269" i="3"/>
  <c r="I35" i="2" s="1"/>
  <c r="BC269" i="3"/>
  <c r="G35" i="2" s="1"/>
  <c r="C269" i="3"/>
  <c r="BE258" i="3"/>
  <c r="BC258" i="3"/>
  <c r="BB258" i="3"/>
  <c r="BA258" i="3"/>
  <c r="G258" i="3"/>
  <c r="BD258" i="3" s="1"/>
  <c r="BE257" i="3"/>
  <c r="BC257" i="3"/>
  <c r="BB257" i="3"/>
  <c r="BB259" i="3" s="1"/>
  <c r="F34" i="2" s="1"/>
  <c r="BA257" i="3"/>
  <c r="G257" i="3"/>
  <c r="BD257" i="3" s="1"/>
  <c r="B34" i="2"/>
  <c r="A34" i="2"/>
  <c r="BE259" i="3"/>
  <c r="I34" i="2" s="1"/>
  <c r="BC259" i="3"/>
  <c r="G34" i="2" s="1"/>
  <c r="BA259" i="3"/>
  <c r="E34" i="2" s="1"/>
  <c r="C259" i="3"/>
  <c r="BE253" i="3"/>
  <c r="BC253" i="3"/>
  <c r="BB253" i="3"/>
  <c r="BA253" i="3"/>
  <c r="G253" i="3"/>
  <c r="BD253" i="3" s="1"/>
  <c r="BE251" i="3"/>
  <c r="BC251" i="3"/>
  <c r="BB251" i="3"/>
  <c r="BA251" i="3"/>
  <c r="G251" i="3"/>
  <c r="BD251" i="3" s="1"/>
  <c r="BE248" i="3"/>
  <c r="BC248" i="3"/>
  <c r="BB248" i="3"/>
  <c r="BA248" i="3"/>
  <c r="G248" i="3"/>
  <c r="BD248" i="3" s="1"/>
  <c r="BE246" i="3"/>
  <c r="BC246" i="3"/>
  <c r="BB246" i="3"/>
  <c r="BA246" i="3"/>
  <c r="G246" i="3"/>
  <c r="BD246" i="3" s="1"/>
  <c r="BE244" i="3"/>
  <c r="BC244" i="3"/>
  <c r="BB244" i="3"/>
  <c r="BA244" i="3"/>
  <c r="G244" i="3"/>
  <c r="BD244" i="3" s="1"/>
  <c r="BE243" i="3"/>
  <c r="BC243" i="3"/>
  <c r="BB243" i="3"/>
  <c r="BB255" i="3" s="1"/>
  <c r="F33" i="2" s="1"/>
  <c r="BA243" i="3"/>
  <c r="G243" i="3"/>
  <c r="BD243" i="3" s="1"/>
  <c r="BD255" i="3" s="1"/>
  <c r="H33" i="2" s="1"/>
  <c r="B33" i="2"/>
  <c r="A33" i="2"/>
  <c r="BE255" i="3"/>
  <c r="I33" i="2" s="1"/>
  <c r="BC255" i="3"/>
  <c r="G33" i="2" s="1"/>
  <c r="BA255" i="3"/>
  <c r="E33" i="2" s="1"/>
  <c r="C255" i="3"/>
  <c r="BE240" i="3"/>
  <c r="BD240" i="3"/>
  <c r="BC240" i="3"/>
  <c r="BA240" i="3"/>
  <c r="G240" i="3"/>
  <c r="BB240" i="3" s="1"/>
  <c r="BE238" i="3"/>
  <c r="BD238" i="3"/>
  <c r="BD241" i="3" s="1"/>
  <c r="H32" i="2" s="1"/>
  <c r="BC238" i="3"/>
  <c r="BA238" i="3"/>
  <c r="G238" i="3"/>
  <c r="BB238" i="3" s="1"/>
  <c r="BB241" i="3" s="1"/>
  <c r="F32" i="2" s="1"/>
  <c r="B32" i="2"/>
  <c r="A32" i="2"/>
  <c r="BE241" i="3"/>
  <c r="I32" i="2" s="1"/>
  <c r="BC241" i="3"/>
  <c r="G32" i="2" s="1"/>
  <c r="BA241" i="3"/>
  <c r="E32" i="2" s="1"/>
  <c r="C241" i="3"/>
  <c r="BE235" i="3"/>
  <c r="BD235" i="3"/>
  <c r="BC235" i="3"/>
  <c r="BA235" i="3"/>
  <c r="G235" i="3"/>
  <c r="BB235" i="3" s="1"/>
  <c r="BE233" i="3"/>
  <c r="BD233" i="3"/>
  <c r="BC233" i="3"/>
  <c r="BA233" i="3"/>
  <c r="G233" i="3"/>
  <c r="BB233" i="3" s="1"/>
  <c r="BE231" i="3"/>
  <c r="BD231" i="3"/>
  <c r="BC231" i="3"/>
  <c r="BA231" i="3"/>
  <c r="G231" i="3"/>
  <c r="BB231" i="3" s="1"/>
  <c r="BE229" i="3"/>
  <c r="BD229" i="3"/>
  <c r="BC229" i="3"/>
  <c r="BA229" i="3"/>
  <c r="G229" i="3"/>
  <c r="BB229" i="3" s="1"/>
  <c r="BE228" i="3"/>
  <c r="BD228" i="3"/>
  <c r="BC228" i="3"/>
  <c r="BA228" i="3"/>
  <c r="G228" i="3"/>
  <c r="BB228" i="3" s="1"/>
  <c r="BE226" i="3"/>
  <c r="BD226" i="3"/>
  <c r="BD236" i="3" s="1"/>
  <c r="H31" i="2" s="1"/>
  <c r="BC226" i="3"/>
  <c r="BA226" i="3"/>
  <c r="G226" i="3"/>
  <c r="BB226" i="3" s="1"/>
  <c r="BB236" i="3" s="1"/>
  <c r="F31" i="2" s="1"/>
  <c r="B31" i="2"/>
  <c r="A31" i="2"/>
  <c r="BE236" i="3"/>
  <c r="I31" i="2" s="1"/>
  <c r="BC236" i="3"/>
  <c r="G31" i="2" s="1"/>
  <c r="BA236" i="3"/>
  <c r="E31" i="2" s="1"/>
  <c r="C236" i="3"/>
  <c r="BE223" i="3"/>
  <c r="BD223" i="3"/>
  <c r="BC223" i="3"/>
  <c r="BA223" i="3"/>
  <c r="G223" i="3"/>
  <c r="BB223" i="3" s="1"/>
  <c r="BE221" i="3"/>
  <c r="BD221" i="3"/>
  <c r="BC221" i="3"/>
  <c r="BA221" i="3"/>
  <c r="G221" i="3"/>
  <c r="BB221" i="3" s="1"/>
  <c r="BE220" i="3"/>
  <c r="BD220" i="3"/>
  <c r="BC220" i="3"/>
  <c r="BA220" i="3"/>
  <c r="G220" i="3"/>
  <c r="BB220" i="3" s="1"/>
  <c r="BE219" i="3"/>
  <c r="BD219" i="3"/>
  <c r="BC219" i="3"/>
  <c r="BA219" i="3"/>
  <c r="G219" i="3"/>
  <c r="BB219" i="3" s="1"/>
  <c r="BE218" i="3"/>
  <c r="BD218" i="3"/>
  <c r="BD224" i="3" s="1"/>
  <c r="H30" i="2" s="1"/>
  <c r="BC218" i="3"/>
  <c r="BA218" i="3"/>
  <c r="G218" i="3"/>
  <c r="BB218" i="3" s="1"/>
  <c r="B30" i="2"/>
  <c r="A30" i="2"/>
  <c r="BE224" i="3"/>
  <c r="I30" i="2" s="1"/>
  <c r="BC224" i="3"/>
  <c r="G30" i="2" s="1"/>
  <c r="BA224" i="3"/>
  <c r="E30" i="2" s="1"/>
  <c r="C224" i="3"/>
  <c r="BE215" i="3"/>
  <c r="BD215" i="3"/>
  <c r="BC215" i="3"/>
  <c r="BA215" i="3"/>
  <c r="G215" i="3"/>
  <c r="BB215" i="3" s="1"/>
  <c r="BE212" i="3"/>
  <c r="BD212" i="3"/>
  <c r="BC212" i="3"/>
  <c r="BA212" i="3"/>
  <c r="G212" i="3"/>
  <c r="BB212" i="3" s="1"/>
  <c r="BE211" i="3"/>
  <c r="BD211" i="3"/>
  <c r="BC211" i="3"/>
  <c r="BA211" i="3"/>
  <c r="G211" i="3"/>
  <c r="BB211" i="3" s="1"/>
  <c r="BE210" i="3"/>
  <c r="BD210" i="3"/>
  <c r="BC210" i="3"/>
  <c r="BA210" i="3"/>
  <c r="G210" i="3"/>
  <c r="BB210" i="3" s="1"/>
  <c r="BE209" i="3"/>
  <c r="BD209" i="3"/>
  <c r="BC209" i="3"/>
  <c r="BA209" i="3"/>
  <c r="G209" i="3"/>
  <c r="BB209" i="3" s="1"/>
  <c r="BE207" i="3"/>
  <c r="BD207" i="3"/>
  <c r="BC207" i="3"/>
  <c r="BA207" i="3"/>
  <c r="G207" i="3"/>
  <c r="BB207" i="3" s="1"/>
  <c r="BE206" i="3"/>
  <c r="BD206" i="3"/>
  <c r="BC206" i="3"/>
  <c r="BA206" i="3"/>
  <c r="G206" i="3"/>
  <c r="BB206" i="3" s="1"/>
  <c r="BE205" i="3"/>
  <c r="BD205" i="3"/>
  <c r="BD216" i="3" s="1"/>
  <c r="H29" i="2" s="1"/>
  <c r="BC205" i="3"/>
  <c r="BA205" i="3"/>
  <c r="G205" i="3"/>
  <c r="BB205" i="3" s="1"/>
  <c r="B29" i="2"/>
  <c r="A29" i="2"/>
  <c r="BE216" i="3"/>
  <c r="I29" i="2" s="1"/>
  <c r="BC216" i="3"/>
  <c r="G29" i="2" s="1"/>
  <c r="BA216" i="3"/>
  <c r="E29" i="2" s="1"/>
  <c r="C216" i="3"/>
  <c r="BE202" i="3"/>
  <c r="BD202" i="3"/>
  <c r="BC202" i="3"/>
  <c r="BA202" i="3"/>
  <c r="G202" i="3"/>
  <c r="BB202" i="3" s="1"/>
  <c r="BE200" i="3"/>
  <c r="BD200" i="3"/>
  <c r="BC200" i="3"/>
  <c r="BA200" i="3"/>
  <c r="G200" i="3"/>
  <c r="BB200" i="3" s="1"/>
  <c r="BE199" i="3"/>
  <c r="BD199" i="3"/>
  <c r="BC199" i="3"/>
  <c r="BA199" i="3"/>
  <c r="G199" i="3"/>
  <c r="BB199" i="3" s="1"/>
  <c r="BE197" i="3"/>
  <c r="BD197" i="3"/>
  <c r="BC197" i="3"/>
  <c r="BA197" i="3"/>
  <c r="G197" i="3"/>
  <c r="BB197" i="3" s="1"/>
  <c r="BE195" i="3"/>
  <c r="BD195" i="3"/>
  <c r="BC195" i="3"/>
  <c r="BA195" i="3"/>
  <c r="G195" i="3"/>
  <c r="BB195" i="3" s="1"/>
  <c r="BE193" i="3"/>
  <c r="BD193" i="3"/>
  <c r="BD203" i="3" s="1"/>
  <c r="H28" i="2" s="1"/>
  <c r="BC193" i="3"/>
  <c r="BA193" i="3"/>
  <c r="G193" i="3"/>
  <c r="BB193" i="3" s="1"/>
  <c r="B28" i="2"/>
  <c r="A28" i="2"/>
  <c r="BE203" i="3"/>
  <c r="I28" i="2" s="1"/>
  <c r="BC203" i="3"/>
  <c r="G28" i="2" s="1"/>
  <c r="BA203" i="3"/>
  <c r="E28" i="2" s="1"/>
  <c r="C203" i="3"/>
  <c r="BE190" i="3"/>
  <c r="BD190" i="3"/>
  <c r="BC190" i="3"/>
  <c r="BA190" i="3"/>
  <c r="G190" i="3"/>
  <c r="BB190" i="3" s="1"/>
  <c r="BE189" i="3"/>
  <c r="BD189" i="3"/>
  <c r="BC189" i="3"/>
  <c r="BA189" i="3"/>
  <c r="G189" i="3"/>
  <c r="BB189" i="3" s="1"/>
  <c r="BE188" i="3"/>
  <c r="BD188" i="3"/>
  <c r="BC188" i="3"/>
  <c r="BA188" i="3"/>
  <c r="G188" i="3"/>
  <c r="BB188" i="3" s="1"/>
  <c r="BE187" i="3"/>
  <c r="BD187" i="3"/>
  <c r="BC187" i="3"/>
  <c r="BA187" i="3"/>
  <c r="G187" i="3"/>
  <c r="BB187" i="3" s="1"/>
  <c r="BE185" i="3"/>
  <c r="BD185" i="3"/>
  <c r="BC185" i="3"/>
  <c r="BA185" i="3"/>
  <c r="G185" i="3"/>
  <c r="BB185" i="3" s="1"/>
  <c r="BE184" i="3"/>
  <c r="BD184" i="3"/>
  <c r="BD191" i="3" s="1"/>
  <c r="H27" i="2" s="1"/>
  <c r="BC184" i="3"/>
  <c r="BA184" i="3"/>
  <c r="G184" i="3"/>
  <c r="BB184" i="3" s="1"/>
  <c r="B27" i="2"/>
  <c r="A27" i="2"/>
  <c r="BE191" i="3"/>
  <c r="I27" i="2" s="1"/>
  <c r="BC191" i="3"/>
  <c r="G27" i="2" s="1"/>
  <c r="BA191" i="3"/>
  <c r="E27" i="2" s="1"/>
  <c r="C191" i="3"/>
  <c r="BE181" i="3"/>
  <c r="BD181" i="3"/>
  <c r="BC181" i="3"/>
  <c r="BA181" i="3"/>
  <c r="G181" i="3"/>
  <c r="BB181" i="3" s="1"/>
  <c r="BE180" i="3"/>
  <c r="BD180" i="3"/>
  <c r="BC180" i="3"/>
  <c r="BA180" i="3"/>
  <c r="G180" i="3"/>
  <c r="BB180" i="3" s="1"/>
  <c r="BE179" i="3"/>
  <c r="BD179" i="3"/>
  <c r="BC179" i="3"/>
  <c r="BA179" i="3"/>
  <c r="G179" i="3"/>
  <c r="BB179" i="3" s="1"/>
  <c r="BE178" i="3"/>
  <c r="BD178" i="3"/>
  <c r="BC178" i="3"/>
  <c r="BA178" i="3"/>
  <c r="G178" i="3"/>
  <c r="BB178" i="3" s="1"/>
  <c r="BE177" i="3"/>
  <c r="BD177" i="3"/>
  <c r="BC177" i="3"/>
  <c r="BA177" i="3"/>
  <c r="G177" i="3"/>
  <c r="BB177" i="3" s="1"/>
  <c r="BE176" i="3"/>
  <c r="BD176" i="3"/>
  <c r="BC176" i="3"/>
  <c r="BA176" i="3"/>
  <c r="G176" i="3"/>
  <c r="BB176" i="3" s="1"/>
  <c r="BE175" i="3"/>
  <c r="BD175" i="3"/>
  <c r="BC175" i="3"/>
  <c r="BA175" i="3"/>
  <c r="G175" i="3"/>
  <c r="BB175" i="3" s="1"/>
  <c r="BE174" i="3"/>
  <c r="BD174" i="3"/>
  <c r="BC174" i="3"/>
  <c r="BA174" i="3"/>
  <c r="G174" i="3"/>
  <c r="BB174" i="3" s="1"/>
  <c r="BE173" i="3"/>
  <c r="BD173" i="3"/>
  <c r="BC173" i="3"/>
  <c r="BA173" i="3"/>
  <c r="G173" i="3"/>
  <c r="BB173" i="3" s="1"/>
  <c r="BE172" i="3"/>
  <c r="BD172" i="3"/>
  <c r="BC172" i="3"/>
  <c r="BA172" i="3"/>
  <c r="G172" i="3"/>
  <c r="BB172" i="3" s="1"/>
  <c r="BE171" i="3"/>
  <c r="BD171" i="3"/>
  <c r="BC171" i="3"/>
  <c r="BA171" i="3"/>
  <c r="G171" i="3"/>
  <c r="BB171" i="3" s="1"/>
  <c r="BE170" i="3"/>
  <c r="BD170" i="3"/>
  <c r="BC170" i="3"/>
  <c r="BA170" i="3"/>
  <c r="G170" i="3"/>
  <c r="BB170" i="3" s="1"/>
  <c r="BE169" i="3"/>
  <c r="BD169" i="3"/>
  <c r="BC169" i="3"/>
  <c r="BA169" i="3"/>
  <c r="G169" i="3"/>
  <c r="BB169" i="3" s="1"/>
  <c r="BE168" i="3"/>
  <c r="BD168" i="3"/>
  <c r="BD182" i="3" s="1"/>
  <c r="H26" i="2" s="1"/>
  <c r="BC168" i="3"/>
  <c r="BA168" i="3"/>
  <c r="G168" i="3"/>
  <c r="G182" i="3" s="1"/>
  <c r="B26" i="2"/>
  <c r="A26" i="2"/>
  <c r="BE182" i="3"/>
  <c r="I26" i="2" s="1"/>
  <c r="BC182" i="3"/>
  <c r="G26" i="2" s="1"/>
  <c r="BA182" i="3"/>
  <c r="E26" i="2" s="1"/>
  <c r="C182" i="3"/>
  <c r="BE165" i="3"/>
  <c r="BD165" i="3"/>
  <c r="BC165" i="3"/>
  <c r="BA165" i="3"/>
  <c r="G165" i="3"/>
  <c r="BB165" i="3" s="1"/>
  <c r="BE164" i="3"/>
  <c r="BD164" i="3"/>
  <c r="BC164" i="3"/>
  <c r="BA164" i="3"/>
  <c r="G164" i="3"/>
  <c r="BB164" i="3" s="1"/>
  <c r="BE162" i="3"/>
  <c r="BD162" i="3"/>
  <c r="BC162" i="3"/>
  <c r="BA162" i="3"/>
  <c r="G162" i="3"/>
  <c r="BB162" i="3" s="1"/>
  <c r="BE161" i="3"/>
  <c r="BD161" i="3"/>
  <c r="BC161" i="3"/>
  <c r="BA161" i="3"/>
  <c r="G161" i="3"/>
  <c r="BB161" i="3" s="1"/>
  <c r="BE159" i="3"/>
  <c r="BD159" i="3"/>
  <c r="BC159" i="3"/>
  <c r="BA159" i="3"/>
  <c r="G159" i="3"/>
  <c r="BB159" i="3" s="1"/>
  <c r="BE157" i="3"/>
  <c r="BD157" i="3"/>
  <c r="BC157" i="3"/>
  <c r="BA157" i="3"/>
  <c r="G157" i="3"/>
  <c r="BB157" i="3" s="1"/>
  <c r="BE156" i="3"/>
  <c r="BD156" i="3"/>
  <c r="BC156" i="3"/>
  <c r="BA156" i="3"/>
  <c r="G156" i="3"/>
  <c r="BB156" i="3" s="1"/>
  <c r="BE155" i="3"/>
  <c r="BD155" i="3"/>
  <c r="BD166" i="3" s="1"/>
  <c r="H25" i="2" s="1"/>
  <c r="BC155" i="3"/>
  <c r="BA155" i="3"/>
  <c r="G155" i="3"/>
  <c r="G166" i="3" s="1"/>
  <c r="B25" i="2"/>
  <c r="A25" i="2"/>
  <c r="BE166" i="3"/>
  <c r="I25" i="2" s="1"/>
  <c r="BC166" i="3"/>
  <c r="G25" i="2" s="1"/>
  <c r="BA166" i="3"/>
  <c r="E25" i="2" s="1"/>
  <c r="C166" i="3"/>
  <c r="BE152" i="3"/>
  <c r="BD152" i="3"/>
  <c r="BC152" i="3"/>
  <c r="BA152" i="3"/>
  <c r="G152" i="3"/>
  <c r="BB152" i="3" s="1"/>
  <c r="BE151" i="3"/>
  <c r="BD151" i="3"/>
  <c r="BC151" i="3"/>
  <c r="BA151" i="3"/>
  <c r="G151" i="3"/>
  <c r="BB151" i="3" s="1"/>
  <c r="BE149" i="3"/>
  <c r="BD149" i="3"/>
  <c r="BC149" i="3"/>
  <c r="BA149" i="3"/>
  <c r="G149" i="3"/>
  <c r="BB149" i="3" s="1"/>
  <c r="BE148" i="3"/>
  <c r="BD148" i="3"/>
  <c r="BC148" i="3"/>
  <c r="BA148" i="3"/>
  <c r="G148" i="3"/>
  <c r="BB148" i="3" s="1"/>
  <c r="BE147" i="3"/>
  <c r="BD147" i="3"/>
  <c r="BC147" i="3"/>
  <c r="BA147" i="3"/>
  <c r="G147" i="3"/>
  <c r="BB147" i="3" s="1"/>
  <c r="BE146" i="3"/>
  <c r="BD146" i="3"/>
  <c r="BC146" i="3"/>
  <c r="BA146" i="3"/>
  <c r="G146" i="3"/>
  <c r="BB146" i="3" s="1"/>
  <c r="BE145" i="3"/>
  <c r="BD145" i="3"/>
  <c r="BC145" i="3"/>
  <c r="BA145" i="3"/>
  <c r="G145" i="3"/>
  <c r="BB145" i="3" s="1"/>
  <c r="BE144" i="3"/>
  <c r="BD144" i="3"/>
  <c r="BC144" i="3"/>
  <c r="BA144" i="3"/>
  <c r="G144" i="3"/>
  <c r="BB144" i="3" s="1"/>
  <c r="BE143" i="3"/>
  <c r="BD143" i="3"/>
  <c r="BC143" i="3"/>
  <c r="BA143" i="3"/>
  <c r="G143" i="3"/>
  <c r="BB143" i="3" s="1"/>
  <c r="BE142" i="3"/>
  <c r="BD142" i="3"/>
  <c r="BD153" i="3" s="1"/>
  <c r="H24" i="2" s="1"/>
  <c r="BC142" i="3"/>
  <c r="BA142" i="3"/>
  <c r="G142" i="3"/>
  <c r="G153" i="3" s="1"/>
  <c r="B24" i="2"/>
  <c r="A24" i="2"/>
  <c r="BE153" i="3"/>
  <c r="I24" i="2" s="1"/>
  <c r="BC153" i="3"/>
  <c r="G24" i="2" s="1"/>
  <c r="BA153" i="3"/>
  <c r="E24" i="2" s="1"/>
  <c r="C153" i="3"/>
  <c r="BE139" i="3"/>
  <c r="BD139" i="3"/>
  <c r="BC139" i="3"/>
  <c r="BA139" i="3"/>
  <c r="G139" i="3"/>
  <c r="BB139" i="3" s="1"/>
  <c r="BE137" i="3"/>
  <c r="BD137" i="3"/>
  <c r="BC137" i="3"/>
  <c r="BA137" i="3"/>
  <c r="G137" i="3"/>
  <c r="BB137" i="3" s="1"/>
  <c r="BE135" i="3"/>
  <c r="BD135" i="3"/>
  <c r="BC135" i="3"/>
  <c r="BA135" i="3"/>
  <c r="G135" i="3"/>
  <c r="BB135" i="3" s="1"/>
  <c r="BE134" i="3"/>
  <c r="BD134" i="3"/>
  <c r="BD140" i="3" s="1"/>
  <c r="H23" i="2" s="1"/>
  <c r="BC134" i="3"/>
  <c r="BA134" i="3"/>
  <c r="G134" i="3"/>
  <c r="BB134" i="3" s="1"/>
  <c r="B23" i="2"/>
  <c r="A23" i="2"/>
  <c r="BE140" i="3"/>
  <c r="I23" i="2" s="1"/>
  <c r="BC140" i="3"/>
  <c r="G23" i="2" s="1"/>
  <c r="BA140" i="3"/>
  <c r="E23" i="2" s="1"/>
  <c r="C140" i="3"/>
  <c r="BE131" i="3"/>
  <c r="BD131" i="3"/>
  <c r="BD132" i="3" s="1"/>
  <c r="H22" i="2" s="1"/>
  <c r="BC131" i="3"/>
  <c r="BB131" i="3"/>
  <c r="BB132" i="3" s="1"/>
  <c r="F22" i="2" s="1"/>
  <c r="G131" i="3"/>
  <c r="BA131" i="3" s="1"/>
  <c r="BA132" i="3" s="1"/>
  <c r="E22" i="2" s="1"/>
  <c r="B22" i="2"/>
  <c r="A22" i="2"/>
  <c r="BE132" i="3"/>
  <c r="I22" i="2" s="1"/>
  <c r="BC132" i="3"/>
  <c r="G22" i="2" s="1"/>
  <c r="C132" i="3"/>
  <c r="BE127" i="3"/>
  <c r="BD127" i="3"/>
  <c r="BC127" i="3"/>
  <c r="BB127" i="3"/>
  <c r="G127" i="3"/>
  <c r="BA127" i="3" s="1"/>
  <c r="BE125" i="3"/>
  <c r="BD125" i="3"/>
  <c r="BC125" i="3"/>
  <c r="BB125" i="3"/>
  <c r="G125" i="3"/>
  <c r="BA125" i="3" s="1"/>
  <c r="BE123" i="3"/>
  <c r="BD123" i="3"/>
  <c r="BC123" i="3"/>
  <c r="BB123" i="3"/>
  <c r="G123" i="3"/>
  <c r="BA123" i="3" s="1"/>
  <c r="BE121" i="3"/>
  <c r="BD121" i="3"/>
  <c r="BC121" i="3"/>
  <c r="BB121" i="3"/>
  <c r="G121" i="3"/>
  <c r="BA121" i="3" s="1"/>
  <c r="BE119" i="3"/>
  <c r="BD119" i="3"/>
  <c r="BC119" i="3"/>
  <c r="BB119" i="3"/>
  <c r="G119" i="3"/>
  <c r="BA119" i="3" s="1"/>
  <c r="BE117" i="3"/>
  <c r="BD117" i="3"/>
  <c r="BC117" i="3"/>
  <c r="BB117" i="3"/>
  <c r="G117" i="3"/>
  <c r="BA117" i="3" s="1"/>
  <c r="BE115" i="3"/>
  <c r="BD115" i="3"/>
  <c r="BC115" i="3"/>
  <c r="BB115" i="3"/>
  <c r="G115" i="3"/>
  <c r="BA115" i="3" s="1"/>
  <c r="BE113" i="3"/>
  <c r="BD113" i="3"/>
  <c r="BD129" i="3" s="1"/>
  <c r="H21" i="2" s="1"/>
  <c r="BC113" i="3"/>
  <c r="BB113" i="3"/>
  <c r="BB129" i="3" s="1"/>
  <c r="F21" i="2" s="1"/>
  <c r="G113" i="3"/>
  <c r="BA113" i="3" s="1"/>
  <c r="B21" i="2"/>
  <c r="A21" i="2"/>
  <c r="BE129" i="3"/>
  <c r="I21" i="2" s="1"/>
  <c r="BC129" i="3"/>
  <c r="G21" i="2" s="1"/>
  <c r="C129" i="3"/>
  <c r="BE109" i="3"/>
  <c r="BD109" i="3"/>
  <c r="BC109" i="3"/>
  <c r="BB109" i="3"/>
  <c r="G109" i="3"/>
  <c r="BA109" i="3" s="1"/>
  <c r="BE108" i="3"/>
  <c r="BD108" i="3"/>
  <c r="BC108" i="3"/>
  <c r="BB108" i="3"/>
  <c r="G108" i="3"/>
  <c r="BA108" i="3" s="1"/>
  <c r="BE106" i="3"/>
  <c r="BD106" i="3"/>
  <c r="BC106" i="3"/>
  <c r="BB106" i="3"/>
  <c r="G106" i="3"/>
  <c r="BA106" i="3" s="1"/>
  <c r="BE104" i="3"/>
  <c r="BD104" i="3"/>
  <c r="BC104" i="3"/>
  <c r="BB104" i="3"/>
  <c r="G104" i="3"/>
  <c r="BA104" i="3" s="1"/>
  <c r="BE102" i="3"/>
  <c r="BD102" i="3"/>
  <c r="BC102" i="3"/>
  <c r="BB102" i="3"/>
  <c r="G102" i="3"/>
  <c r="BA102" i="3" s="1"/>
  <c r="BE100" i="3"/>
  <c r="BD100" i="3"/>
  <c r="BC100" i="3"/>
  <c r="BB100" i="3"/>
  <c r="G100" i="3"/>
  <c r="BA100" i="3" s="1"/>
  <c r="BE98" i="3"/>
  <c r="BD98" i="3"/>
  <c r="BD111" i="3" s="1"/>
  <c r="H20" i="2" s="1"/>
  <c r="BC98" i="3"/>
  <c r="BB98" i="3"/>
  <c r="BB111" i="3" s="1"/>
  <c r="F20" i="2" s="1"/>
  <c r="G98" i="3"/>
  <c r="BA98" i="3" s="1"/>
  <c r="B20" i="2"/>
  <c r="A20" i="2"/>
  <c r="BE111" i="3"/>
  <c r="I20" i="2" s="1"/>
  <c r="BC111" i="3"/>
  <c r="G20" i="2" s="1"/>
  <c r="C111" i="3"/>
  <c r="BE95" i="3"/>
  <c r="BD95" i="3"/>
  <c r="BD96" i="3" s="1"/>
  <c r="H19" i="2" s="1"/>
  <c r="BC95" i="3"/>
  <c r="BB95" i="3"/>
  <c r="BB96" i="3" s="1"/>
  <c r="F19" i="2" s="1"/>
  <c r="G95" i="3"/>
  <c r="BA95" i="3" s="1"/>
  <c r="BA96" i="3" s="1"/>
  <c r="E19" i="2" s="1"/>
  <c r="B19" i="2"/>
  <c r="A19" i="2"/>
  <c r="BE96" i="3"/>
  <c r="I19" i="2" s="1"/>
  <c r="BC96" i="3"/>
  <c r="G19" i="2" s="1"/>
  <c r="C96" i="3"/>
  <c r="BE92" i="3"/>
  <c r="BD92" i="3"/>
  <c r="BD93" i="3" s="1"/>
  <c r="H18" i="2" s="1"/>
  <c r="BC92" i="3"/>
  <c r="BB92" i="3"/>
  <c r="BB93" i="3" s="1"/>
  <c r="F18" i="2" s="1"/>
  <c r="G92" i="3"/>
  <c r="BA92" i="3" s="1"/>
  <c r="BA93" i="3" s="1"/>
  <c r="E18" i="2" s="1"/>
  <c r="B18" i="2"/>
  <c r="A18" i="2"/>
  <c r="BE93" i="3"/>
  <c r="I18" i="2" s="1"/>
  <c r="BC93" i="3"/>
  <c r="G18" i="2" s="1"/>
  <c r="C93" i="3"/>
  <c r="BE88" i="3"/>
  <c r="BD88" i="3"/>
  <c r="BC88" i="3"/>
  <c r="BB88" i="3"/>
  <c r="G88" i="3"/>
  <c r="BA88" i="3" s="1"/>
  <c r="BE86" i="3"/>
  <c r="BD86" i="3"/>
  <c r="BD90" i="3" s="1"/>
  <c r="H17" i="2" s="1"/>
  <c r="BC86" i="3"/>
  <c r="BB86" i="3"/>
  <c r="BB90" i="3" s="1"/>
  <c r="F17" i="2" s="1"/>
  <c r="G86" i="3"/>
  <c r="BA86" i="3" s="1"/>
  <c r="BA90" i="3" s="1"/>
  <c r="E17" i="2" s="1"/>
  <c r="B17" i="2"/>
  <c r="A17" i="2"/>
  <c r="BE90" i="3"/>
  <c r="I17" i="2" s="1"/>
  <c r="BC90" i="3"/>
  <c r="G17" i="2" s="1"/>
  <c r="C90" i="3"/>
  <c r="BE83" i="3"/>
  <c r="BD83" i="3"/>
  <c r="BC83" i="3"/>
  <c r="BB83" i="3"/>
  <c r="G83" i="3"/>
  <c r="BA83" i="3" s="1"/>
  <c r="BE82" i="3"/>
  <c r="BD82" i="3"/>
  <c r="BD84" i="3" s="1"/>
  <c r="H16" i="2" s="1"/>
  <c r="BC82" i="3"/>
  <c r="BB82" i="3"/>
  <c r="BB84" i="3" s="1"/>
  <c r="F16" i="2" s="1"/>
  <c r="G82" i="3"/>
  <c r="BA82" i="3" s="1"/>
  <c r="B16" i="2"/>
  <c r="A16" i="2"/>
  <c r="BE84" i="3"/>
  <c r="I16" i="2" s="1"/>
  <c r="BC84" i="3"/>
  <c r="G16" i="2" s="1"/>
  <c r="C84" i="3"/>
  <c r="BE79" i="3"/>
  <c r="BD79" i="3"/>
  <c r="BC79" i="3"/>
  <c r="BB79" i="3"/>
  <c r="G79" i="3"/>
  <c r="BA79" i="3" s="1"/>
  <c r="BE77" i="3"/>
  <c r="BD77" i="3"/>
  <c r="BD80" i="3" s="1"/>
  <c r="H15" i="2" s="1"/>
  <c r="BC77" i="3"/>
  <c r="BB77" i="3"/>
  <c r="BB80" i="3" s="1"/>
  <c r="F15" i="2" s="1"/>
  <c r="G77" i="3"/>
  <c r="BA77" i="3" s="1"/>
  <c r="BA80" i="3" s="1"/>
  <c r="E15" i="2" s="1"/>
  <c r="B15" i="2"/>
  <c r="A15" i="2"/>
  <c r="BE80" i="3"/>
  <c r="I15" i="2" s="1"/>
  <c r="BC80" i="3"/>
  <c r="G15" i="2" s="1"/>
  <c r="C80" i="3"/>
  <c r="BE73" i="3"/>
  <c r="BD73" i="3"/>
  <c r="BC73" i="3"/>
  <c r="BB73" i="3"/>
  <c r="G73" i="3"/>
  <c r="BA73" i="3" s="1"/>
  <c r="BE72" i="3"/>
  <c r="BD72" i="3"/>
  <c r="BC72" i="3"/>
  <c r="BB72" i="3"/>
  <c r="G72" i="3"/>
  <c r="BA72" i="3" s="1"/>
  <c r="BE69" i="3"/>
  <c r="BD69" i="3"/>
  <c r="BC69" i="3"/>
  <c r="BB69" i="3"/>
  <c r="G69" i="3"/>
  <c r="BA69" i="3" s="1"/>
  <c r="BE67" i="3"/>
  <c r="BD67" i="3"/>
  <c r="BC67" i="3"/>
  <c r="BB67" i="3"/>
  <c r="G67" i="3"/>
  <c r="BA67" i="3" s="1"/>
  <c r="BE66" i="3"/>
  <c r="BD66" i="3"/>
  <c r="BC66" i="3"/>
  <c r="BB66" i="3"/>
  <c r="G66" i="3"/>
  <c r="BA66" i="3" s="1"/>
  <c r="BE65" i="3"/>
  <c r="BD65" i="3"/>
  <c r="BD75" i="3" s="1"/>
  <c r="H14" i="2" s="1"/>
  <c r="BC65" i="3"/>
  <c r="BB65" i="3"/>
  <c r="BB75" i="3" s="1"/>
  <c r="F14" i="2" s="1"/>
  <c r="G65" i="3"/>
  <c r="BA65" i="3" s="1"/>
  <c r="B14" i="2"/>
  <c r="A14" i="2"/>
  <c r="BE75" i="3"/>
  <c r="I14" i="2" s="1"/>
  <c r="BC75" i="3"/>
  <c r="G14" i="2" s="1"/>
  <c r="C75" i="3"/>
  <c r="BE61" i="3"/>
  <c r="BD61" i="3"/>
  <c r="BC61" i="3"/>
  <c r="BB61" i="3"/>
  <c r="G61" i="3"/>
  <c r="BA61" i="3" s="1"/>
  <c r="BE59" i="3"/>
  <c r="BD59" i="3"/>
  <c r="BC59" i="3"/>
  <c r="BB59" i="3"/>
  <c r="G59" i="3"/>
  <c r="BA59" i="3" s="1"/>
  <c r="BE57" i="3"/>
  <c r="BD57" i="3"/>
  <c r="BC57" i="3"/>
  <c r="BB57" i="3"/>
  <c r="G57" i="3"/>
  <c r="BA57" i="3" s="1"/>
  <c r="BE55" i="3"/>
  <c r="BD55" i="3"/>
  <c r="BD63" i="3" s="1"/>
  <c r="H13" i="2" s="1"/>
  <c r="BC55" i="3"/>
  <c r="BB55" i="3"/>
  <c r="BB63" i="3" s="1"/>
  <c r="F13" i="2" s="1"/>
  <c r="G55" i="3"/>
  <c r="BA55" i="3" s="1"/>
  <c r="BA63" i="3" s="1"/>
  <c r="E13" i="2" s="1"/>
  <c r="B13" i="2"/>
  <c r="A13" i="2"/>
  <c r="BE63" i="3"/>
  <c r="I13" i="2" s="1"/>
  <c r="BC63" i="3"/>
  <c r="G13" i="2" s="1"/>
  <c r="C63" i="3"/>
  <c r="BE51" i="3"/>
  <c r="BD51" i="3"/>
  <c r="BD53" i="3" s="1"/>
  <c r="H12" i="2" s="1"/>
  <c r="BC51" i="3"/>
  <c r="BB51" i="3"/>
  <c r="BB53" i="3" s="1"/>
  <c r="F12" i="2" s="1"/>
  <c r="G51" i="3"/>
  <c r="BA51" i="3" s="1"/>
  <c r="BA53" i="3" s="1"/>
  <c r="E12" i="2" s="1"/>
  <c r="B12" i="2"/>
  <c r="A12" i="2"/>
  <c r="BE53" i="3"/>
  <c r="I12" i="2" s="1"/>
  <c r="BC53" i="3"/>
  <c r="G12" i="2" s="1"/>
  <c r="C53" i="3"/>
  <c r="BE47" i="3"/>
  <c r="BD47" i="3"/>
  <c r="BC47" i="3"/>
  <c r="BB47" i="3"/>
  <c r="G47" i="3"/>
  <c r="BA47" i="3" s="1"/>
  <c r="BE45" i="3"/>
  <c r="BD45" i="3"/>
  <c r="BC45" i="3"/>
  <c r="BB45" i="3"/>
  <c r="G45" i="3"/>
  <c r="BA45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0" i="3"/>
  <c r="BD40" i="3"/>
  <c r="BC40" i="3"/>
  <c r="BB40" i="3"/>
  <c r="G40" i="3"/>
  <c r="BA40" i="3" s="1"/>
  <c r="BE38" i="3"/>
  <c r="BD38" i="3"/>
  <c r="BD49" i="3" s="1"/>
  <c r="H11" i="2" s="1"/>
  <c r="BC38" i="3"/>
  <c r="BB38" i="3"/>
  <c r="BB49" i="3" s="1"/>
  <c r="F11" i="2" s="1"/>
  <c r="G38" i="3"/>
  <c r="BA38" i="3" s="1"/>
  <c r="B11" i="2"/>
  <c r="A11" i="2"/>
  <c r="BE49" i="3"/>
  <c r="I11" i="2" s="1"/>
  <c r="BC49" i="3"/>
  <c r="G11" i="2" s="1"/>
  <c r="BA49" i="3"/>
  <c r="E11" i="2" s="1"/>
  <c r="C49" i="3"/>
  <c r="BE34" i="3"/>
  <c r="BD34" i="3"/>
  <c r="BC34" i="3"/>
  <c r="BB34" i="3"/>
  <c r="G34" i="3"/>
  <c r="BA34" i="3" s="1"/>
  <c r="BE32" i="3"/>
  <c r="BD32" i="3"/>
  <c r="BD36" i="3" s="1"/>
  <c r="BC32" i="3"/>
  <c r="BB32" i="3"/>
  <c r="BB36" i="3" s="1"/>
  <c r="F10" i="2" s="1"/>
  <c r="G32" i="3"/>
  <c r="H10" i="2"/>
  <c r="B10" i="2"/>
  <c r="A10" i="2"/>
  <c r="BE36" i="3"/>
  <c r="I10" i="2" s="1"/>
  <c r="BC36" i="3"/>
  <c r="G10" i="2" s="1"/>
  <c r="C36" i="3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E26" i="3"/>
  <c r="BD26" i="3"/>
  <c r="BC26" i="3"/>
  <c r="BB26" i="3"/>
  <c r="G26" i="3"/>
  <c r="BA26" i="3" s="1"/>
  <c r="BE24" i="3"/>
  <c r="BD24" i="3"/>
  <c r="BC24" i="3"/>
  <c r="BB24" i="3"/>
  <c r="G24" i="3"/>
  <c r="B9" i="2"/>
  <c r="A9" i="2"/>
  <c r="BE30" i="3"/>
  <c r="I9" i="2" s="1"/>
  <c r="BC30" i="3"/>
  <c r="G9" i="2" s="1"/>
  <c r="C30" i="3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1" i="3"/>
  <c r="BD11" i="3"/>
  <c r="BD22" i="3" s="1"/>
  <c r="BC11" i="3"/>
  <c r="BB11" i="3"/>
  <c r="BB22" i="3" s="1"/>
  <c r="F8" i="2" s="1"/>
  <c r="G11" i="3"/>
  <c r="H8" i="2"/>
  <c r="B8" i="2"/>
  <c r="A8" i="2"/>
  <c r="BE22" i="3"/>
  <c r="I8" i="2" s="1"/>
  <c r="BC22" i="3"/>
  <c r="G8" i="2" s="1"/>
  <c r="C22" i="3"/>
  <c r="BE8" i="3"/>
  <c r="BD8" i="3"/>
  <c r="BD9" i="3" s="1"/>
  <c r="BC8" i="3"/>
  <c r="BB8" i="3"/>
  <c r="BB9" i="3" s="1"/>
  <c r="G8" i="3"/>
  <c r="H7" i="2"/>
  <c r="F7" i="2"/>
  <c r="B7" i="2"/>
  <c r="A7" i="2"/>
  <c r="BE9" i="3"/>
  <c r="I7" i="2" s="1"/>
  <c r="BC9" i="3"/>
  <c r="G7" i="2" s="1"/>
  <c r="G36" i="2" s="1"/>
  <c r="C9" i="3"/>
  <c r="E4" i="3"/>
  <c r="C4" i="3"/>
  <c r="F3" i="3"/>
  <c r="C3" i="3"/>
  <c r="H42" i="2"/>
  <c r="I41" i="2"/>
  <c r="G41" i="2"/>
  <c r="C2" i="2"/>
  <c r="C1" i="2"/>
  <c r="C33" i="1"/>
  <c r="F33" i="1" s="1"/>
  <c r="C31" i="1"/>
  <c r="G23" i="1"/>
  <c r="G22" i="1"/>
  <c r="C18" i="1"/>
  <c r="C9" i="1"/>
  <c r="G7" i="1"/>
  <c r="D2" i="1"/>
  <c r="C2" i="1"/>
  <c r="BA8" i="3" l="1"/>
  <c r="BA9" i="3" s="1"/>
  <c r="E7" i="2" s="1"/>
  <c r="G9" i="3"/>
  <c r="BA24" i="3"/>
  <c r="BA30" i="3" s="1"/>
  <c r="E9" i="2" s="1"/>
  <c r="G30" i="3"/>
  <c r="I36" i="2"/>
  <c r="C21" i="1" s="1"/>
  <c r="BA11" i="3"/>
  <c r="BA22" i="3" s="1"/>
  <c r="E8" i="2" s="1"/>
  <c r="G22" i="3"/>
  <c r="BB30" i="3"/>
  <c r="F9" i="2" s="1"/>
  <c r="F36" i="2" s="1"/>
  <c r="C16" i="1" s="1"/>
  <c r="BD30" i="3"/>
  <c r="H9" i="2" s="1"/>
  <c r="H36" i="2" s="1"/>
  <c r="C17" i="1" s="1"/>
  <c r="BA32" i="3"/>
  <c r="BA36" i="3" s="1"/>
  <c r="E10" i="2" s="1"/>
  <c r="G36" i="3"/>
  <c r="BA75" i="3"/>
  <c r="E14" i="2" s="1"/>
  <c r="BA84" i="3"/>
  <c r="E16" i="2" s="1"/>
  <c r="BA111" i="3"/>
  <c r="E20" i="2" s="1"/>
  <c r="BA129" i="3"/>
  <c r="E21" i="2" s="1"/>
  <c r="BB140" i="3"/>
  <c r="F23" i="2" s="1"/>
  <c r="G49" i="3"/>
  <c r="G53" i="3"/>
  <c r="G63" i="3"/>
  <c r="G75" i="3"/>
  <c r="G80" i="3"/>
  <c r="G84" i="3"/>
  <c r="G90" i="3"/>
  <c r="G93" i="3"/>
  <c r="G96" i="3"/>
  <c r="G111" i="3"/>
  <c r="G129" i="3"/>
  <c r="G132" i="3"/>
  <c r="G140" i="3"/>
  <c r="BD259" i="3"/>
  <c r="H34" i="2" s="1"/>
  <c r="BB142" i="3"/>
  <c r="BB153" i="3" s="1"/>
  <c r="F24" i="2" s="1"/>
  <c r="BB155" i="3"/>
  <c r="BB166" i="3" s="1"/>
  <c r="F25" i="2" s="1"/>
  <c r="BB168" i="3"/>
  <c r="BB182" i="3" s="1"/>
  <c r="F26" i="2" s="1"/>
  <c r="BB191" i="3"/>
  <c r="F27" i="2" s="1"/>
  <c r="BB203" i="3"/>
  <c r="F28" i="2" s="1"/>
  <c r="BB216" i="3"/>
  <c r="F29" i="2" s="1"/>
  <c r="BB224" i="3"/>
  <c r="F30" i="2" s="1"/>
  <c r="G191" i="3"/>
  <c r="G203" i="3"/>
  <c r="G216" i="3"/>
  <c r="G224" i="3"/>
  <c r="G236" i="3"/>
  <c r="G241" i="3"/>
  <c r="G255" i="3"/>
  <c r="G259" i="3"/>
  <c r="G269" i="3"/>
  <c r="E36" i="2" l="1"/>
  <c r="C15" i="1" s="1"/>
  <c r="C19" i="1" s="1"/>
  <c r="C22" i="1" s="1"/>
  <c r="C23" i="1" s="1"/>
  <c r="F30" i="1" s="1"/>
  <c r="F31" i="1" l="1"/>
  <c r="F34" i="1" s="1"/>
</calcChain>
</file>

<file path=xl/sharedStrings.xml><?xml version="1.0" encoding="utf-8"?>
<sst xmlns="http://schemas.openxmlformats.org/spreadsheetml/2006/main" count="777" uniqueCount="496">
  <si>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</si>
  <si>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</si>
  <si>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</si>
  <si>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</si>
  <si>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</si>
  <si>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</si>
  <si>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</si>
  <si>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</si>
  <si>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</si>
  <si>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</si>
  <si>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</si>
  <si>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</si>
  <si>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</si>
  <si>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</si>
  <si>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</si>
  <si>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</si>
  <si>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</si>
  <si>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</si>
  <si>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</si>
  <si>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</si>
  <si>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</si>
  <si>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</si>
  <si>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</si>
  <si>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</si>
  <si>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</si>
  <si>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</si>
  <si>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</si>
  <si>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</si>
  <si>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</si>
  <si>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</si>
  <si>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</si>
  <si>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</si>
  <si>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</si>
  <si>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</si>
  <si>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</si>
  <si>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</si>
  <si>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</si>
  <si>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</si>
  <si>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</si>
  <si>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</si>
  <si>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</si>
  <si>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</si>
  <si>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</si>
  <si>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</si>
  <si>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</si>
  <si>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</si>
  <si>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</si>
  <si>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</si>
  <si>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</si>
  <si>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</si>
  <si>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</si>
  <si>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</si>
  <si>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</si>
  <si>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</si>
  <si>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</si>
  <si>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</si>
  <si>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</si>
  <si>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</si>
  <si>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</si>
  <si>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</si>
  <si>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</si>
  <si>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</si>
  <si>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</si>
  <si>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</si>
  <si>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</si>
  <si>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</si>
  <si>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</si>
  <si>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</si>
  <si>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</si>
  <si>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</si>
  <si>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</si>
  <si>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</si>
  <si>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</si>
  <si>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</si>
  <si>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</si>
  <si>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</si>
  <si>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</si>
  <si>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</si>
  <si>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E6070/11/8</t>
  </si>
  <si>
    <t>Areál OUa PŠ Lomená 44,Brno</t>
  </si>
  <si>
    <t>SO 01</t>
  </si>
  <si>
    <t>změna:z výuk.dílny na MŠ</t>
  </si>
  <si>
    <t>stav.úpravy-změna využití stavby na MŠ</t>
  </si>
  <si>
    <t>0</t>
  </si>
  <si>
    <t>Přípravné a pomocné práce</t>
  </si>
  <si>
    <t>110001111U0S</t>
  </si>
  <si>
    <t>Vytyčení sítí před započetím prací,stanovení rozsahu prací v objektu</t>
  </si>
  <si>
    <t>kpl</t>
  </si>
  <si>
    <t>113107111R00</t>
  </si>
  <si>
    <t>Odstranění podkladu pl. 200 m2,kam.těžené tl.10 cm štěrk fr.8-16 tl.10 cm</t>
  </si>
  <si>
    <t>m2</t>
  </si>
  <si>
    <t>139601102R00</t>
  </si>
  <si>
    <t xml:space="preserve">Ruční výkop jam, rýh a šachet v hornině tř. 3 </t>
  </si>
  <si>
    <t>m3</t>
  </si>
  <si>
    <t>výkop pro zákl.pás:10*0,3*0,5</t>
  </si>
  <si>
    <t>162201102R00</t>
  </si>
  <si>
    <t xml:space="preserve">Vodorovné přemístění výkopku z hor.1-4 do 50 m </t>
  </si>
  <si>
    <t>162701104R00</t>
  </si>
  <si>
    <t xml:space="preserve">Vodorovné přemístění výkopku z hor.1-4 do 9000 m </t>
  </si>
  <si>
    <t>171201201RT1</t>
  </si>
  <si>
    <t>Uložení sypaniny na skládku včetně poplatku za skládku</t>
  </si>
  <si>
    <t>174101101R00</t>
  </si>
  <si>
    <t>Zásyp jam, rýh, šachet se zhutněním zpětný dosyp zeminou</t>
  </si>
  <si>
    <t>181301101R00</t>
  </si>
  <si>
    <t xml:space="preserve">Rozprostření ornice, rovina, tl. do 10 cm do 500m2 </t>
  </si>
  <si>
    <t>183403261R0T</t>
  </si>
  <si>
    <t xml:space="preserve">Obdělání půdy válením, rovina </t>
  </si>
  <si>
    <t>10364200</t>
  </si>
  <si>
    <t>Ornice pro pozemkové úpravy-doplnění</t>
  </si>
  <si>
    <t>137*0,1</t>
  </si>
  <si>
    <t>181</t>
  </si>
  <si>
    <t>Sadové úpravy</t>
  </si>
  <si>
    <t>111104111R00</t>
  </si>
  <si>
    <t xml:space="preserve">Pokosení trávníku parter. rovina odvoz 20 km </t>
  </si>
  <si>
    <t>2x:137*2</t>
  </si>
  <si>
    <t>180402112R0T</t>
  </si>
  <si>
    <t xml:space="preserve">Založení trávníku parkového výsevem rovina </t>
  </si>
  <si>
    <t>183403253R00</t>
  </si>
  <si>
    <t xml:space="preserve">Obdělání půdy hrabáním, rovina </t>
  </si>
  <si>
    <t>184802111R00</t>
  </si>
  <si>
    <t>Chem. odplevelení před založ. postřikem, v rovině (zatravnění)</t>
  </si>
  <si>
    <t>00572442</t>
  </si>
  <si>
    <t>Směs travní hřištní II. - střední zátěž</t>
  </si>
  <si>
    <t>kg</t>
  </si>
  <si>
    <t>2</t>
  </si>
  <si>
    <t>Základy a podkladní vrstvy</t>
  </si>
  <si>
    <t>274313311R00</t>
  </si>
  <si>
    <t xml:space="preserve">Beton spojů kanalizace prostý C 8/10 (B 10) </t>
  </si>
  <si>
    <t>tl.15 cm:8,4*0,115</t>
  </si>
  <si>
    <t>274313511R00</t>
  </si>
  <si>
    <t xml:space="preserve">Beton základových pasů prostý C 12/15 (B 12,5) </t>
  </si>
  <si>
    <t>zákl.pas pod zídku:1,5</t>
  </si>
  <si>
    <t>3</t>
  </si>
  <si>
    <t>Svislé a kompletní konstrukce</t>
  </si>
  <si>
    <t>311112120RT1</t>
  </si>
  <si>
    <t>Stěna z tvárnic ztraceného bednění, tl. 20 cm zalití tvárnic betonem C 12/15</t>
  </si>
  <si>
    <t>10*1,25</t>
  </si>
  <si>
    <t>311361521R00</t>
  </si>
  <si>
    <t xml:space="preserve">Výztuž nadzákladových zdí z betonářské ocelí 11375 </t>
  </si>
  <si>
    <t>t</t>
  </si>
  <si>
    <t>výztuž bet.tvárnic R 10 dl.1,5m:(1,5*20*0,000746)*1,05</t>
  </si>
  <si>
    <t>317121043RT4</t>
  </si>
  <si>
    <t>Překlad nosný porobeton, světlost otv. do 105 cm překlad nosný 129 x 24,9 x 30 cm</t>
  </si>
  <si>
    <t>kus</t>
  </si>
  <si>
    <t>317944313RT2</t>
  </si>
  <si>
    <t>Válcované nosníky č.14-22 osazené do otvorů včetně dodávky profilu  I č.14</t>
  </si>
  <si>
    <t>static.jištění vybouraných otvorů:((1,5*6+1,2*5)*0,0143)*1,05</t>
  </si>
  <si>
    <t>342255024R00</t>
  </si>
  <si>
    <t xml:space="preserve">Příčky z desek porobetonových tl. 10 cm </t>
  </si>
  <si>
    <t>1,5*3+1,5*3</t>
  </si>
  <si>
    <t>342255028R00</t>
  </si>
  <si>
    <t xml:space="preserve">Příčky z desek porobetonových tl. 15 cm </t>
  </si>
  <si>
    <t>nové příčky:(3,2*3+1,9*3+4,14*3+3*3+3+2)-0,8*2*3</t>
  </si>
  <si>
    <t>4</t>
  </si>
  <si>
    <t>Vodorovné konstrukce</t>
  </si>
  <si>
    <t>413232211R00</t>
  </si>
  <si>
    <t xml:space="preserve">Zazdívka zhlaví válcovaných nosníků výšky do 15cm </t>
  </si>
  <si>
    <t>pro static.zajištění vybouraných otvorů:6*2+5*2</t>
  </si>
  <si>
    <t>46</t>
  </si>
  <si>
    <t>Zpevněné plochy</t>
  </si>
  <si>
    <t>46464602</t>
  </si>
  <si>
    <t>Polyuretonový povrch  čtverce 500/500 dodáva a pokládka</t>
  </si>
  <si>
    <t>100 ks 500*500 mm:0,5*0,5*100</t>
  </si>
  <si>
    <t>271532213U00</t>
  </si>
  <si>
    <t>Násyp štěrk 8-16mm tl.10 cm -hutněno použít materiál z původních ploch</t>
  </si>
  <si>
    <t>3*3*0,1</t>
  </si>
  <si>
    <t>561121111R00</t>
  </si>
  <si>
    <t xml:space="preserve">Hutnění podloží na 30MPa </t>
  </si>
  <si>
    <t>po vrstvách 30 cm:8,4*2*0,4</t>
  </si>
  <si>
    <t>564202220R00</t>
  </si>
  <si>
    <t>Podkladová vrstva a zásyp ze štěrkopísku vč.materiálu</t>
  </si>
  <si>
    <t>(napojení kanalizace - zásyp):4,2</t>
  </si>
  <si>
    <t>61</t>
  </si>
  <si>
    <t>Upravy povrchů vnitřní</t>
  </si>
  <si>
    <t>612403384R00</t>
  </si>
  <si>
    <t>Hrubá výplň rýh ve stěnách do 7x7 cm maltou ze SMS rozvod vody</t>
  </si>
  <si>
    <t>m</t>
  </si>
  <si>
    <t>612403388R00</t>
  </si>
  <si>
    <t xml:space="preserve">Hrubá výplň rýh ve stěnách do 15x15cm maltou z SMS </t>
  </si>
  <si>
    <t>612409991R00</t>
  </si>
  <si>
    <t xml:space="preserve">Začištění omítek kolem oken,dveří apod. </t>
  </si>
  <si>
    <t>zapravení špalet kolem nových oken:(1,2*3*2)*2</t>
  </si>
  <si>
    <t>612421637R00</t>
  </si>
  <si>
    <t xml:space="preserve">Omítka vnitřní zdiva, MVC, štuková </t>
  </si>
  <si>
    <t>doplnění původních omítek po vybouraných :12*0,5*3</t>
  </si>
  <si>
    <t>příčkách:</t>
  </si>
  <si>
    <t>612474215U00</t>
  </si>
  <si>
    <t xml:space="preserve">Vni omítka stěn SMS tl 4mm </t>
  </si>
  <si>
    <t>612481118U00</t>
  </si>
  <si>
    <t xml:space="preserve">Potažení vni stěn sklovl+tmel </t>
  </si>
  <si>
    <t>stěny z Ytongu:(36,9+9)*2</t>
  </si>
  <si>
    <t>63</t>
  </si>
  <si>
    <t>Podlahy a podlahové konstrukce</t>
  </si>
  <si>
    <t>631313611R00</t>
  </si>
  <si>
    <t xml:space="preserve">Mazanina betonová tl. 8 - 12 cm C 16/20  (B 20) </t>
  </si>
  <si>
    <t>úprava podlahy po napojení kanalizace tl.10 cm:8,4*0,1</t>
  </si>
  <si>
    <t>631319011U00</t>
  </si>
  <si>
    <t xml:space="preserve">Přípl mazanina -8 přehlazení </t>
  </si>
  <si>
    <t>64</t>
  </si>
  <si>
    <t>Výplně otvorů</t>
  </si>
  <si>
    <t>642942111RT3</t>
  </si>
  <si>
    <t>Osazení zárubní dveřních ocelových, pl. do 2,5 m2 včetně dodávky zárubně CgH  70 x 197 x 11 cm</t>
  </si>
  <si>
    <t>642942111RT4</t>
  </si>
  <si>
    <t>Osazení zárubní dveřních ocelových, pl. do 2,5 m2 včetně dodávky zárubně CgH  80 x 197 x 11 cm</t>
  </si>
  <si>
    <t>91</t>
  </si>
  <si>
    <t>Doplňující práce na komunikaci</t>
  </si>
  <si>
    <t>917832111RT2</t>
  </si>
  <si>
    <t>Osazení stojat. obrub. bet. bez opěry,lože z B12,5 včetně obrubníku ABO 25 - 6  100/6/25</t>
  </si>
  <si>
    <t>12+16</t>
  </si>
  <si>
    <t>918101111R00</t>
  </si>
  <si>
    <t xml:space="preserve">Lože pod obrubníky nebo obruby dlažeb z B 12,5 </t>
  </si>
  <si>
    <t>28*0,15*0,25</t>
  </si>
  <si>
    <t>94</t>
  </si>
  <si>
    <t>Lešení a stavební výtahy</t>
  </si>
  <si>
    <t>941955001R00</t>
  </si>
  <si>
    <t xml:space="preserve">Lešení lehké pomocné, výška podlahy do 1,2 m </t>
  </si>
  <si>
    <t>95</t>
  </si>
  <si>
    <t>Dokončovací konstrukce na pozemních stavbách</t>
  </si>
  <si>
    <t>952901411R00</t>
  </si>
  <si>
    <t>Vyčištění ostatních objektů po ukončení stavebních prací vč přístupových cest</t>
  </si>
  <si>
    <t>96</t>
  </si>
  <si>
    <t>Bourání konstrukcí</t>
  </si>
  <si>
    <t>919735122R00</t>
  </si>
  <si>
    <t>Řezání stávajícího betonového krytu tl. 5 - 10 cm pro výkop napojení kanalizace</t>
  </si>
  <si>
    <t>14*2</t>
  </si>
  <si>
    <t>962031133R00</t>
  </si>
  <si>
    <t xml:space="preserve">Bourání příček cihelných tl. 15 cm </t>
  </si>
  <si>
    <t>2,5*3+1,9*3*2</t>
  </si>
  <si>
    <t>965042141RT4</t>
  </si>
  <si>
    <t>Bourání mazanin betonových tl. 10 cm, nad 4 m2 sbíječka tl. mazaniny 8 - 10 cm</t>
  </si>
  <si>
    <t>bet.podlaha pro napojení kanalizace:14*0,6*0,1</t>
  </si>
  <si>
    <t>965043441R00</t>
  </si>
  <si>
    <t xml:space="preserve">Bourání podkladů bet., potěr tl. 15 cm, nad 4 m2 </t>
  </si>
  <si>
    <t>dtto podkladní beton tl.15 cm:8,4*0,15</t>
  </si>
  <si>
    <t>965082941R0T</t>
  </si>
  <si>
    <t>Odstranění násypu tl. nad 20 cm jakékoliv plochy (zemina tř.4)</t>
  </si>
  <si>
    <t>pro napojení kanalizace:8,4*0,5</t>
  </si>
  <si>
    <t>968061125R00</t>
  </si>
  <si>
    <t xml:space="preserve">Vyvěšení dřevěných dveřních křídel pl. do 2 m2 </t>
  </si>
  <si>
    <t>968072455R00</t>
  </si>
  <si>
    <t xml:space="preserve">Vybourání kovových dveřních zárubní pl. do 2 m2 </t>
  </si>
  <si>
    <t>4 ks:0,8*1,97*4</t>
  </si>
  <si>
    <t>97</t>
  </si>
  <si>
    <t>Prorážení otvorů</t>
  </si>
  <si>
    <t>971033559R00</t>
  </si>
  <si>
    <t xml:space="preserve">Vybourání otv. zeď cihel.  plocha do 0,4m2(VZT) </t>
  </si>
  <si>
    <t>otvor ve zdi pro potrubí VZT:0,2</t>
  </si>
  <si>
    <t>971033631R00</t>
  </si>
  <si>
    <t xml:space="preserve">Vybourání otv. zeď cihel. do pl.4 m2, tl.15 cm, </t>
  </si>
  <si>
    <t>otvory do vnitřních příček:0,9*2,2*1</t>
  </si>
  <si>
    <t>971033641R00</t>
  </si>
  <si>
    <t xml:space="preserve">Vybourání otv. zeď cihel. do pl.4 m2, tl.30 cm, </t>
  </si>
  <si>
    <t>otvory do vnitř.nosních stěn:0,9*2,2*0,3*2</t>
  </si>
  <si>
    <t>971033642R00</t>
  </si>
  <si>
    <t>Vybourání otv. zeď cihel. do pl.4 m2, tl.40 cm, vč kontaktního zatepl.syst.tl.10 cm(prořezet)</t>
  </si>
  <si>
    <t>pro nová okna do odv.zdi:(1,4*1,2*0,4)*2</t>
  </si>
  <si>
    <t>973031815R00</t>
  </si>
  <si>
    <t xml:space="preserve">Vysekání kapes pro osazení válc.nosníků tl. 15 cm </t>
  </si>
  <si>
    <t>(6*2+5*2)*0,15</t>
  </si>
  <si>
    <t>974031142R00</t>
  </si>
  <si>
    <t>Vysekání rýh ve zdi cihelné 7 x 7 cm rozvod vody</t>
  </si>
  <si>
    <t>16*2</t>
  </si>
  <si>
    <t>974031145R0T</t>
  </si>
  <si>
    <t xml:space="preserve">Vysekání rýh ve zdi cihelné 12 x 15 cm </t>
  </si>
  <si>
    <t>979094443R00</t>
  </si>
  <si>
    <t>Mechanické očistění povrchu podlahy před pokádkou nových povrchů</t>
  </si>
  <si>
    <t>35,3+43,5+11,4+11+10,7+17,7+9+19,4</t>
  </si>
  <si>
    <t>99</t>
  </si>
  <si>
    <t>Staveništní přesun hmot</t>
  </si>
  <si>
    <t>999281111R00</t>
  </si>
  <si>
    <t xml:space="preserve">Přesun hmot pro opravy a údržbu </t>
  </si>
  <si>
    <t>711</t>
  </si>
  <si>
    <t>Izolace proti vodě</t>
  </si>
  <si>
    <t>711111002RZ1</t>
  </si>
  <si>
    <t>Izolace proti vlhk.vodor. nátěr asf.lak za studena 1x nátěr - včetně dodávky asfaltového laku</t>
  </si>
  <si>
    <t>711131811U00</t>
  </si>
  <si>
    <t xml:space="preserve">Odstraň izolace V </t>
  </si>
  <si>
    <t>vrstva v bouraných podlahách pro napoj.kanalizace:8,4</t>
  </si>
  <si>
    <t>711141559RZ4</t>
  </si>
  <si>
    <t>Izolace proti vlhk. vodorovná pásy přitavením 2 vrstvy - včetně dodávky bitumen.asf.pásů</t>
  </si>
  <si>
    <t>8,4*1,05</t>
  </si>
  <si>
    <t>998711201R00</t>
  </si>
  <si>
    <t xml:space="preserve">Přesun hmot pro izolace proti vodě, výšky do 6 m </t>
  </si>
  <si>
    <t>721</t>
  </si>
  <si>
    <t>Vnitřní kanalizace</t>
  </si>
  <si>
    <t>721171110RM3</t>
  </si>
  <si>
    <t xml:space="preserve">Potrubí z plastu odpadní hrdlové d 110 mm </t>
  </si>
  <si>
    <t>721174043U00</t>
  </si>
  <si>
    <t xml:space="preserve">Kanal potrubí  DN 50 </t>
  </si>
  <si>
    <t>721174044U00</t>
  </si>
  <si>
    <t xml:space="preserve">Kanal potrubí  DN 70 </t>
  </si>
  <si>
    <t>721174045U00</t>
  </si>
  <si>
    <t xml:space="preserve">Kanal potrubí  DN 100 </t>
  </si>
  <si>
    <t>721211402U00</t>
  </si>
  <si>
    <t xml:space="preserve">Vpusť podl vod DN 40/50+aut uzávěr(sprcha) </t>
  </si>
  <si>
    <t>72127314Rpol</t>
  </si>
  <si>
    <t xml:space="preserve">Kompletační a spojovací materiál a tvarovky </t>
  </si>
  <si>
    <t>Kpl</t>
  </si>
  <si>
    <t>721290111R00</t>
  </si>
  <si>
    <t xml:space="preserve">Zkouška těsnosti kanalizace vodou DN 125 </t>
  </si>
  <si>
    <t>936311111R0Z</t>
  </si>
  <si>
    <t xml:space="preserve">Zabet. kanal.potrubí  bet.C12/15 </t>
  </si>
  <si>
    <t>spoje:6*0,25*0,25</t>
  </si>
  <si>
    <t>55162445.A</t>
  </si>
  <si>
    <t>Uzávěrka zápachová-umyvadla</t>
  </si>
  <si>
    <t>998721101R00</t>
  </si>
  <si>
    <t xml:space="preserve">Přesun hmot pro vnitřní kanalizaci, výšky do 6 m </t>
  </si>
  <si>
    <t>722</t>
  </si>
  <si>
    <t>Vnitřní vodovod</t>
  </si>
  <si>
    <t>722171210R00</t>
  </si>
  <si>
    <t xml:space="preserve">Potrubí plast, D 15/2,0 mm </t>
  </si>
  <si>
    <t>722171211R00</t>
  </si>
  <si>
    <t xml:space="preserve">Potrubí z plast, D 20/2,0 mm </t>
  </si>
  <si>
    <t>722182111U00</t>
  </si>
  <si>
    <t xml:space="preserve">Plastové potrubí izolace  -D 16 </t>
  </si>
  <si>
    <t>16*1,05</t>
  </si>
  <si>
    <t>722182112U00</t>
  </si>
  <si>
    <t xml:space="preserve">Plastové potrubí izolace  -D 20 </t>
  </si>
  <si>
    <t>722240101U00</t>
  </si>
  <si>
    <t xml:space="preserve">Ventil plastový  přímý DN 20 </t>
  </si>
  <si>
    <t>722290234R00</t>
  </si>
  <si>
    <t>Proplach a dezinfekce vodovod.potrubí  do DN 30 a tlaková zkouška</t>
  </si>
  <si>
    <t>16,0*2</t>
  </si>
  <si>
    <t>722220</t>
  </si>
  <si>
    <t xml:space="preserve">Kompletační a spojovací materiál - vodovod vnitřní </t>
  </si>
  <si>
    <t>998722201R00</t>
  </si>
  <si>
    <t xml:space="preserve">Přesun hmot pro vnitřní vodovod, výšky do 6 m </t>
  </si>
  <si>
    <t>725</t>
  </si>
  <si>
    <t>Zařizovací předměty</t>
  </si>
  <si>
    <t>725014131R0D</t>
  </si>
  <si>
    <t xml:space="preserve">Klozet závěsný  + sedátko, bílý,dětský </t>
  </si>
  <si>
    <t>soubor</t>
  </si>
  <si>
    <t>725017181R00</t>
  </si>
  <si>
    <t xml:space="preserve">Umyvadlo na šrouby  55 x 43 cm, bílé </t>
  </si>
  <si>
    <t>725113123U00</t>
  </si>
  <si>
    <t xml:space="preserve">Mtž klozet mís závěsných(dětský) </t>
  </si>
  <si>
    <t>725219401R00</t>
  </si>
  <si>
    <t xml:space="preserve">Montáž umyvadel na šrouby do zdiva </t>
  </si>
  <si>
    <t>725331111U00</t>
  </si>
  <si>
    <t xml:space="preserve">Výlevka keramická plastová 425mm </t>
  </si>
  <si>
    <t>725339111U00</t>
  </si>
  <si>
    <t xml:space="preserve">Mtž výlevka </t>
  </si>
  <si>
    <t>725821315U00</t>
  </si>
  <si>
    <t xml:space="preserve">Baterie výlevka stěna páka </t>
  </si>
  <si>
    <t>725823121R00</t>
  </si>
  <si>
    <t xml:space="preserve">Baterie umyvadlová stoján. ruční, vč. otvír.odpadu </t>
  </si>
  <si>
    <t>725823143U00</t>
  </si>
  <si>
    <t xml:space="preserve">Mtž baterie výlevka - stěna soupr páka </t>
  </si>
  <si>
    <t>725829301R00</t>
  </si>
  <si>
    <t xml:space="preserve">Montáž baterie umyv. stojánkové </t>
  </si>
  <si>
    <t>725840236U00</t>
  </si>
  <si>
    <t xml:space="preserve">Baterie  páka sprcha </t>
  </si>
  <si>
    <t>725841412U00</t>
  </si>
  <si>
    <t xml:space="preserve">Mtž baterie sprcha stěna pev sprcha </t>
  </si>
  <si>
    <t>725 R.pol.</t>
  </si>
  <si>
    <t>Kompletační a spojovací materiál pro zařizovací předměty</t>
  </si>
  <si>
    <t>998725201R00</t>
  </si>
  <si>
    <t xml:space="preserve">Přesun hmot pro zařizovací předměty, výšky do 6 m </t>
  </si>
  <si>
    <t>766</t>
  </si>
  <si>
    <t>Konstrukce truhlářské</t>
  </si>
  <si>
    <t>766660722U00</t>
  </si>
  <si>
    <t xml:space="preserve">Mtž dveřní kování </t>
  </si>
  <si>
    <t>766661112R00</t>
  </si>
  <si>
    <t xml:space="preserve">Montáž dveří do zárubně,otevíravých 1kř.do 0,8 m </t>
  </si>
  <si>
    <t>7+1</t>
  </si>
  <si>
    <t>611-00002</t>
  </si>
  <si>
    <t>dveřní kování klika/klika - nerez</t>
  </si>
  <si>
    <t>61160351</t>
  </si>
  <si>
    <t>Dveře vnitřní celodřevěné  70 x 197 cm T/1</t>
  </si>
  <si>
    <t>61160352</t>
  </si>
  <si>
    <t>Dveře vnitřní celodřevěné  80 x 197 cm T/2</t>
  </si>
  <si>
    <t>998766201R00</t>
  </si>
  <si>
    <t xml:space="preserve">Přesun hmot pro truhlářské konstr., výšky do 6 m </t>
  </si>
  <si>
    <t>769</t>
  </si>
  <si>
    <t>Otvorové prvky z plastu</t>
  </si>
  <si>
    <t>769 sub.01</t>
  </si>
  <si>
    <t>Plastové okno třídílné diterm,trojsklo O+S PL/1</t>
  </si>
  <si>
    <t>rozměr 120/120 cm:2</t>
  </si>
  <si>
    <t>769 sub.02</t>
  </si>
  <si>
    <t>Plastový parapet vni a vnější š. do 25 cm PL/2</t>
  </si>
  <si>
    <t>1,2*4</t>
  </si>
  <si>
    <t>769 sub.03</t>
  </si>
  <si>
    <t xml:space="preserve">Dodávka a osazení vnitřních žaluzií </t>
  </si>
  <si>
    <t>1,2*1,2*2</t>
  </si>
  <si>
    <t>769 sub.04</t>
  </si>
  <si>
    <t xml:space="preserve">Doprava plastových výrobků na stavbu </t>
  </si>
  <si>
    <t>766694112R00</t>
  </si>
  <si>
    <t xml:space="preserve">Montáž parapetních desek š.do 30 cm,dl.do 160 cm </t>
  </si>
  <si>
    <t>2x vni a 2x vnějších:2+2</t>
  </si>
  <si>
    <t>769000000R00</t>
  </si>
  <si>
    <t xml:space="preserve">Montáž plastových oken </t>
  </si>
  <si>
    <t>771</t>
  </si>
  <si>
    <t>Podlahy z dlaždic a obklady</t>
  </si>
  <si>
    <t>771101115R00</t>
  </si>
  <si>
    <t xml:space="preserve">Vyrovnání podkladů samonivel. hmotou tl. do 10 mm </t>
  </si>
  <si>
    <t>771471017R00</t>
  </si>
  <si>
    <t xml:space="preserve">Obklad soklíků keram.rovných do MC,25(30)x10 </t>
  </si>
  <si>
    <t>771479001R00</t>
  </si>
  <si>
    <t xml:space="preserve">Řezání dlaždic keramických pro soklíky </t>
  </si>
  <si>
    <t>112*1,05</t>
  </si>
  <si>
    <t>771575109RT5</t>
  </si>
  <si>
    <t>Montáž podlah keram.,hladké, tmel, 30x30 cm Flexkleber</t>
  </si>
  <si>
    <t>771578011RT1</t>
  </si>
  <si>
    <t xml:space="preserve">Spára podlaha - stěna, silikonem </t>
  </si>
  <si>
    <t>771579793R00</t>
  </si>
  <si>
    <t xml:space="preserve">Příplatek za spárovací hmotu - plošně </t>
  </si>
  <si>
    <t>771575012RAH</t>
  </si>
  <si>
    <t>Dlažba dodávka 30/30 vel.upřesnit cena bude upřesněna dle výběru majitele</t>
  </si>
  <si>
    <t>cena standart dlažba:85,6*1,05</t>
  </si>
  <si>
    <t>soklík:112*1,05*0,1</t>
  </si>
  <si>
    <t>998771201R00</t>
  </si>
  <si>
    <t xml:space="preserve">Přesun hmot pro podlahy z dlaždic, výšky do 6 m </t>
  </si>
  <si>
    <t>776</t>
  </si>
  <si>
    <t>Podlahy povlakové</t>
  </si>
  <si>
    <t>776101115R00</t>
  </si>
  <si>
    <t xml:space="preserve">Vyrovnání podkladů samonivelační hmotou </t>
  </si>
  <si>
    <t>776491113U00</t>
  </si>
  <si>
    <t xml:space="preserve">Podlaha lepení plast lišty soklové </t>
  </si>
  <si>
    <t>776511000RT1</t>
  </si>
  <si>
    <t>Lepení povlakových podlah z pásů pryžových pouze položení- pryž ve specifikaci</t>
  </si>
  <si>
    <t>28410102TV</t>
  </si>
  <si>
    <t>PVC  podlahovina tl. 2,5 mm, š. 2 m</t>
  </si>
  <si>
    <t>barvu,druh upřesnit:129,9*1,1</t>
  </si>
  <si>
    <t>998776201R00</t>
  </si>
  <si>
    <t xml:space="preserve">Přesun hmot pro podlahy povlakové, výšky do 6 m </t>
  </si>
  <si>
    <t>781</t>
  </si>
  <si>
    <t>Obklady keramické</t>
  </si>
  <si>
    <t>781475116R00</t>
  </si>
  <si>
    <t xml:space="preserve">Obklad vnitřní stěn keramický, do tmele, </t>
  </si>
  <si>
    <t>(1,5+2+3*2+1,9*2+2,8*4+6*2)*2+(1,5*2+1)*1,6</t>
  </si>
  <si>
    <t>781479705R00</t>
  </si>
  <si>
    <t xml:space="preserve">Přípl.za spárovací hmotu - plošně </t>
  </si>
  <si>
    <t>781491001RT1</t>
  </si>
  <si>
    <t>Montáž lišt k obkladům rohových, koutových i dilatačních</t>
  </si>
  <si>
    <t>upřesnit:35,2</t>
  </si>
  <si>
    <t>59760102.A</t>
  </si>
  <si>
    <t>Lišta rohová plastová na obklad ukončovací 8 mm</t>
  </si>
  <si>
    <t>35,2*1,1</t>
  </si>
  <si>
    <t>597813669</t>
  </si>
  <si>
    <t>Obkládačka keramická vel.200/200(300/300) 20/30 nebo 25/30 - upřesnit</t>
  </si>
  <si>
    <t>79,4*1,05</t>
  </si>
  <si>
    <t>998781201R00</t>
  </si>
  <si>
    <t xml:space="preserve">Přesun hmot pro obklady keramické, výšky do 6 m </t>
  </si>
  <si>
    <t>784</t>
  </si>
  <si>
    <t>Malby</t>
  </si>
  <si>
    <t>784191201R00</t>
  </si>
  <si>
    <t xml:space="preserve">Penetrace podkladu hloubková  1x </t>
  </si>
  <si>
    <t>91,8*2</t>
  </si>
  <si>
    <t>784195112R00</t>
  </si>
  <si>
    <t xml:space="preserve">Malba tekutá  Standard, bílá, 2 x </t>
  </si>
  <si>
    <t>M21</t>
  </si>
  <si>
    <t>Elektromontáže</t>
  </si>
  <si>
    <t>210010009R00</t>
  </si>
  <si>
    <t>Práce HZS,rozpojení rozvodů a instalací před zahájením prací</t>
  </si>
  <si>
    <t>M21 sub.01</t>
  </si>
  <si>
    <t>Položení datového optického kabelu do stávajícího topenářského kabelu</t>
  </si>
  <si>
    <t>bm</t>
  </si>
  <si>
    <t>od servru po RACK v kuchyni:172</t>
  </si>
  <si>
    <t>M21 sub.02</t>
  </si>
  <si>
    <t>Položení datového optického kabelu do výkopu v zatravněném terénu+do stávající chráničky</t>
  </si>
  <si>
    <t>Od RACKU po mateřskou školku:40</t>
  </si>
  <si>
    <t>21002 R.pol.01</t>
  </si>
  <si>
    <t xml:space="preserve">úprava vnitřní elektroinstalace-vnitřní rozvody </t>
  </si>
  <si>
    <t>kabely CYKY pod omítku:1</t>
  </si>
  <si>
    <t>odhad:</t>
  </si>
  <si>
    <t>21003 R.pol.02</t>
  </si>
  <si>
    <t xml:space="preserve">Nástropní svítidla </t>
  </si>
  <si>
    <t>odhad - upřesnit dle výběru:1</t>
  </si>
  <si>
    <t>21004 R.pol.03</t>
  </si>
  <si>
    <t xml:space="preserve">vypínače,zásuvky,rozvaděče,revizní zpráva </t>
  </si>
  <si>
    <t>odhad:1</t>
  </si>
  <si>
    <t>M24</t>
  </si>
  <si>
    <t>Montáže vzduchotechnických zařízení</t>
  </si>
  <si>
    <t>2424 r.pol.1</t>
  </si>
  <si>
    <t>ventilátor ax. do potrubí s krycí mřížkou 1+1 ks DN 100 mm vč připojení a osazení</t>
  </si>
  <si>
    <t>953732113U00</t>
  </si>
  <si>
    <t>Ventilační potrubí plast DN -100 mm vč uložení, objímek,konzol a otvorů</t>
  </si>
  <si>
    <t>D96</t>
  </si>
  <si>
    <t>Přesuny suti a vybouraných hmot</t>
  </si>
  <si>
    <t>979990162R00</t>
  </si>
  <si>
    <t>Poplatek za skládku suti - dřevo+sklo,zárubně, +PVC</t>
  </si>
  <si>
    <t>dveře:0,15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</si>
  <si>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</si>
  <si>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</si>
  <si>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</si>
  <si>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</si>
  <si>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</si>
  <si>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</si>
  <si>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</si>
  <si>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</si>
  <si>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979086112R00</t>
  </si>
  <si>
    <t xml:space="preserve">Nakládání nebo překládání suti a vybouraných hmot </t>
  </si>
  <si>
    <t>979999998R00</t>
  </si>
  <si>
    <t xml:space="preserve">Poplatek za skládku suti 5% příměsí - </t>
  </si>
  <si>
    <t>OU a PŠ Lomená 44,Brno - Komárov</t>
  </si>
  <si>
    <t>ing.Zboril Ivan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</si>
</sst>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E6070/11/8</v>
      </c>
      <c r="D2" s="5" t="str">
        <f>Rekapitulace!G2</f>
        <v>stav.úpravy-změna využití stavby na MŠ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80</v>
      </c>
      <c r="B5" s="16"/>
      <c r="C5" s="17" t="s">
        <v>81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78</v>
      </c>
      <c r="B7" s="24"/>
      <c r="C7" s="25" t="s">
        <v>79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9" t="s">
        <v>495</v>
      </c>
      <c r="D8" s="29"/>
      <c r="E8" s="30"/>
      <c r="F8" s="31" t="s">
        <v>12</v>
      </c>
      <c r="G8" s="32"/>
      <c r="H8" s="33"/>
      <c r="I8" s="34"/>
    </row>
    <row r="9" spans="1:57" x14ac:dyDescent="0.2">
      <c r="A9" s="28" t="s">
        <v>13</v>
      </c>
      <c r="B9" s="11"/>
      <c r="C9" s="29" t="str">
        <f>Projektant</f>
        <v>ing.Zboril Ivan</v>
      </c>
      <c r="D9" s="29"/>
      <c r="E9" s="30"/>
      <c r="F9" s="11"/>
      <c r="G9" s="35"/>
      <c r="H9" s="36"/>
    </row>
    <row r="10" spans="1:57" x14ac:dyDescent="0.2">
      <c r="A10" s="28" t="s">
        <v>14</v>
      </c>
      <c r="B10" s="11"/>
      <c r="C10" s="29" t="s">
        <v>494</v>
      </c>
      <c r="D10" s="29"/>
      <c r="E10" s="29"/>
      <c r="F10" s="37"/>
      <c r="G10" s="38"/>
      <c r="H10" s="39"/>
    </row>
    <row r="11" spans="1:57" ht="13.5" customHeight="1" x14ac:dyDescent="0.2">
      <c r="A11" s="28" t="s">
        <v>15</v>
      </c>
      <c r="B11" s="11"/>
      <c r="C11" s="29"/>
      <c r="D11" s="29"/>
      <c r="E11" s="29"/>
      <c r="F11" s="40" t="s">
        <v>16</v>
      </c>
      <c r="G11" s="41" t="s">
        <v>78</v>
      </c>
      <c r="H11" s="36"/>
      <c r="BA11" s="42"/>
      <c r="BB11" s="42"/>
      <c r="BC11" s="42"/>
      <c r="BD11" s="42"/>
      <c r="BE11" s="42"/>
    </row>
    <row r="12" spans="1:57" ht="12.75" customHeight="1" x14ac:dyDescent="0.2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 x14ac:dyDescent="0.25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 x14ac:dyDescent="0.25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 x14ac:dyDescent="0.2">
      <c r="A15" s="56"/>
      <c r="B15" s="57" t="s">
        <v>22</v>
      </c>
      <c r="C15" s="58">
        <f>HSV</f>
        <v>0</v>
      </c>
      <c r="D15" s="59"/>
      <c r="E15" s="60"/>
      <c r="F15" s="61"/>
      <c r="G15" s="58"/>
    </row>
    <row r="16" spans="1:57" ht="15.95" customHeight="1" x14ac:dyDescent="0.2">
      <c r="A16" s="56" t="s">
        <v>23</v>
      </c>
      <c r="B16" s="57" t="s">
        <v>24</v>
      </c>
      <c r="C16" s="58">
        <f>PSV</f>
        <v>0</v>
      </c>
      <c r="D16" s="8"/>
      <c r="E16" s="62"/>
      <c r="F16" s="63"/>
      <c r="G16" s="58"/>
    </row>
    <row r="17" spans="1:7" ht="15.95" customHeight="1" x14ac:dyDescent="0.2">
      <c r="A17" s="56" t="s">
        <v>25</v>
      </c>
      <c r="B17" s="57" t="s">
        <v>26</v>
      </c>
      <c r="C17" s="58">
        <f>Mont</f>
        <v>0</v>
      </c>
      <c r="D17" s="8"/>
      <c r="E17" s="62"/>
      <c r="F17" s="63"/>
      <c r="G17" s="58"/>
    </row>
    <row r="18" spans="1:7" ht="15.95" customHeight="1" x14ac:dyDescent="0.2">
      <c r="A18" s="64" t="s">
        <v>27</v>
      </c>
      <c r="B18" s="65" t="s">
        <v>28</v>
      </c>
      <c r="C18" s="58">
        <f>Dodavka</f>
        <v>0</v>
      </c>
      <c r="D18" s="8"/>
      <c r="E18" s="62"/>
      <c r="F18" s="63"/>
      <c r="G18" s="58"/>
    </row>
    <row r="19" spans="1:7" ht="15.95" customHeight="1" x14ac:dyDescent="0.2">
      <c r="A19" s="66" t="s">
        <v>29</v>
      </c>
      <c r="B19" s="57"/>
      <c r="C19" s="58">
        <f>SUM(C15:C18)</f>
        <v>0</v>
      </c>
      <c r="D19" s="8"/>
      <c r="E19" s="62"/>
      <c r="F19" s="63"/>
      <c r="G19" s="58"/>
    </row>
    <row r="20" spans="1:7" ht="15.95" customHeight="1" x14ac:dyDescent="0.2">
      <c r="A20" s="66"/>
      <c r="B20" s="57"/>
      <c r="C20" s="58"/>
      <c r="D20" s="8"/>
      <c r="E20" s="62"/>
      <c r="F20" s="63"/>
      <c r="G20" s="58"/>
    </row>
    <row r="21" spans="1:7" ht="15.95" customHeight="1" x14ac:dyDescent="0.2">
      <c r="A21" s="66" t="s">
        <v>30</v>
      </c>
      <c r="B21" s="57"/>
      <c r="C21" s="58">
        <f>HZS</f>
        <v>0</v>
      </c>
      <c r="D21" s="8"/>
      <c r="E21" s="62"/>
      <c r="F21" s="63"/>
      <c r="G21" s="58"/>
    </row>
    <row r="22" spans="1:7" ht="15.95" customHeight="1" x14ac:dyDescent="0.2">
      <c r="A22" s="67" t="s">
        <v>31</v>
      </c>
      <c r="B22" s="68"/>
      <c r="C22" s="58">
        <f>C19+C21</f>
        <v>0</v>
      </c>
      <c r="D22" s="8" t="s">
        <v>32</v>
      </c>
      <c r="E22" s="62"/>
      <c r="F22" s="63"/>
      <c r="G22" s="58">
        <f>G23-SUM(G15:G21)</f>
        <v>0</v>
      </c>
    </row>
    <row r="23" spans="1:7" ht="15.95" customHeight="1" thickBot="1" x14ac:dyDescent="0.25">
      <c r="A23" s="69" t="s">
        <v>33</v>
      </c>
      <c r="B23" s="70"/>
      <c r="C23" s="71">
        <f>C22+G23</f>
        <v>0</v>
      </c>
      <c r="D23" s="72" t="s">
        <v>34</v>
      </c>
      <c r="E23" s="73"/>
      <c r="F23" s="74"/>
      <c r="G23" s="58">
        <f>VRN</f>
        <v>0</v>
      </c>
    </row>
    <row r="24" spans="1:7" x14ac:dyDescent="0.2">
      <c r="A24" s="75" t="s">
        <v>35</v>
      </c>
      <c r="B24" s="76"/>
      <c r="C24" s="77"/>
      <c r="D24" s="76" t="s">
        <v>36</v>
      </c>
      <c r="E24" s="76"/>
      <c r="F24" s="78" t="s">
        <v>37</v>
      </c>
      <c r="G24" s="79"/>
    </row>
    <row r="25" spans="1:7" x14ac:dyDescent="0.2">
      <c r="A25" s="67" t="s">
        <v>38</v>
      </c>
      <c r="B25" s="68"/>
      <c r="C25" s="80"/>
      <c r="D25" s="68" t="s">
        <v>38</v>
      </c>
      <c r="E25" s="81"/>
      <c r="F25" s="82" t="s">
        <v>38</v>
      </c>
      <c r="G25" s="83"/>
    </row>
    <row r="26" spans="1:7" ht="37.5" customHeight="1" x14ac:dyDescent="0.2">
      <c r="A26" s="67" t="s">
        <v>39</v>
      </c>
      <c r="B26" s="84"/>
      <c r="C26" s="80"/>
      <c r="D26" s="68" t="s">
        <v>39</v>
      </c>
      <c r="E26" s="81"/>
      <c r="F26" s="82" t="s">
        <v>39</v>
      </c>
      <c r="G26" s="83"/>
    </row>
    <row r="27" spans="1:7" x14ac:dyDescent="0.2">
      <c r="A27" s="67"/>
      <c r="B27" s="85"/>
      <c r="C27" s="80"/>
      <c r="D27" s="68"/>
      <c r="E27" s="81"/>
      <c r="F27" s="82"/>
      <c r="G27" s="83"/>
    </row>
    <row r="28" spans="1:7" x14ac:dyDescent="0.2">
      <c r="A28" s="67" t="s">
        <v>40</v>
      </c>
      <c r="B28" s="68"/>
      <c r="C28" s="80"/>
      <c r="D28" s="82" t="s">
        <v>41</v>
      </c>
      <c r="E28" s="80"/>
      <c r="F28" s="86" t="s">
        <v>41</v>
      </c>
      <c r="G28" s="83"/>
    </row>
    <row r="29" spans="1:7" ht="69" customHeight="1" x14ac:dyDescent="0.2">
      <c r="A29" s="67"/>
      <c r="B29" s="68"/>
      <c r="C29" s="87"/>
      <c r="D29" s="88"/>
      <c r="E29" s="87"/>
      <c r="F29" s="68"/>
      <c r="G29" s="83"/>
    </row>
    <row r="30" spans="1:7" x14ac:dyDescent="0.2">
      <c r="A30" s="89" t="s">
        <v>42</v>
      </c>
      <c r="B30" s="90"/>
      <c r="C30" s="91">
        <v>21</v>
      </c>
      <c r="D30" s="90" t="s">
        <v>43</v>
      </c>
      <c r="E30" s="92"/>
      <c r="F30" s="93">
        <f>C23-F32</f>
        <v>0</v>
      </c>
      <c r="G30" s="94"/>
    </row>
    <row r="31" spans="1:7" x14ac:dyDescent="0.2">
      <c r="A31" s="89" t="s">
        <v>44</v>
      </c>
      <c r="B31" s="90"/>
      <c r="C31" s="91">
        <f>SazbaDPH1</f>
        <v>21</v>
      </c>
      <c r="D31" s="90" t="s">
        <v>45</v>
      </c>
      <c r="E31" s="92"/>
      <c r="F31" s="93">
        <f>ROUND(PRODUCT(F30,C31/100),0)</f>
        <v>0</v>
      </c>
      <c r="G31" s="94"/>
    </row>
    <row r="32" spans="1:7" x14ac:dyDescent="0.2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 x14ac:dyDescent="0.2">
      <c r="A33" s="89" t="s">
        <v>44</v>
      </c>
      <c r="B33" s="95"/>
      <c r="C33" s="96">
        <f>SazbaDPH2</f>
        <v>0</v>
      </c>
      <c r="D33" s="90" t="s">
        <v>45</v>
      </c>
      <c r="E33" s="63"/>
      <c r="F33" s="93">
        <f>ROUND(PRODUCT(F32,C33/100),0)</f>
        <v>0</v>
      </c>
      <c r="G33" s="94"/>
    </row>
    <row r="34" spans="1:8" s="102" customFormat="1" ht="19.5" customHeight="1" thickBot="1" x14ac:dyDescent="0.3">
      <c r="A34" s="97" t="s">
        <v>46</v>
      </c>
      <c r="B34" s="98"/>
      <c r="C34" s="98"/>
      <c r="D34" s="98"/>
      <c r="E34" s="99"/>
      <c r="F34" s="100">
        <f>ROUND(SUM(F30:F33),0)</f>
        <v>0</v>
      </c>
      <c r="G34" s="101"/>
    </row>
    <row r="36" spans="1:8" x14ac:dyDescent="0.2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 x14ac:dyDescent="0.2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 x14ac:dyDescent="0.2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 x14ac:dyDescent="0.2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 x14ac:dyDescent="0.2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 x14ac:dyDescent="0.2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 x14ac:dyDescent="0.2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 x14ac:dyDescent="0.2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 x14ac:dyDescent="0.2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 x14ac:dyDescent="0.2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 x14ac:dyDescent="0.2">
      <c r="B46" s="106"/>
      <c r="C46" s="106"/>
      <c r="D46" s="106"/>
      <c r="E46" s="106"/>
      <c r="F46" s="106"/>
      <c r="G46" s="106"/>
    </row>
    <row r="47" spans="1:8" x14ac:dyDescent="0.2">
      <c r="B47" s="106"/>
      <c r="C47" s="106"/>
      <c r="D47" s="106"/>
      <c r="E47" s="106"/>
      <c r="F47" s="106"/>
      <c r="G47" s="106"/>
    </row>
    <row r="48" spans="1:8" x14ac:dyDescent="0.2">
      <c r="B48" s="106"/>
      <c r="C48" s="106"/>
      <c r="D48" s="106"/>
      <c r="E48" s="106"/>
      <c r="F48" s="106"/>
      <c r="G48" s="106"/>
    </row>
    <row r="49" spans="2:7" x14ac:dyDescent="0.2">
      <c r="B49" s="106"/>
      <c r="C49" s="106"/>
      <c r="D49" s="106"/>
      <c r="E49" s="106"/>
      <c r="F49" s="106"/>
      <c r="G49" s="106"/>
    </row>
    <row r="50" spans="2:7" x14ac:dyDescent="0.2">
      <c r="B50" s="106"/>
      <c r="C50" s="106"/>
      <c r="D50" s="106"/>
      <c r="E50" s="106"/>
      <c r="F50" s="106"/>
      <c r="G50" s="106"/>
    </row>
    <row r="51" spans="2:7" x14ac:dyDescent="0.2">
      <c r="B51" s="106"/>
      <c r="C51" s="106"/>
      <c r="D51" s="106"/>
      <c r="E51" s="106"/>
      <c r="F51" s="106"/>
      <c r="G51" s="106"/>
    </row>
    <row r="52" spans="2:7" x14ac:dyDescent="0.2">
      <c r="B52" s="106"/>
      <c r="C52" s="106"/>
      <c r="D52" s="106"/>
      <c r="E52" s="106"/>
      <c r="F52" s="106"/>
      <c r="G52" s="106"/>
    </row>
    <row r="53" spans="2:7" x14ac:dyDescent="0.2">
      <c r="B53" s="106"/>
      <c r="C53" s="106"/>
      <c r="D53" s="106"/>
      <c r="E53" s="106"/>
      <c r="F53" s="106"/>
      <c r="G53" s="106"/>
    </row>
    <row r="54" spans="2:7" x14ac:dyDescent="0.2">
      <c r="B54" s="106"/>
      <c r="C54" s="106"/>
      <c r="D54" s="106"/>
      <c r="E54" s="106"/>
      <c r="F54" s="106"/>
      <c r="G54" s="106"/>
    </row>
    <row r="55" spans="2:7" x14ac:dyDescent="0.2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3"/>
  <sheetViews>
    <sheetView workbookViewId="0">
      <selection activeCell="A41" sqref="A4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7" t="s">
        <v>48</v>
      </c>
      <c r="B1" s="108"/>
      <c r="C1" s="109" t="str">
        <f>CONCATENATE(cislostavby," ",nazevstavby)</f>
        <v>E6070/11/8 Areál OUa PŠ Lomená 44,Brno</v>
      </c>
      <c r="D1" s="110"/>
      <c r="E1" s="111"/>
      <c r="F1" s="110"/>
      <c r="G1" s="112" t="s">
        <v>49</v>
      </c>
      <c r="H1" s="113" t="s">
        <v>78</v>
      </c>
      <c r="I1" s="114"/>
    </row>
    <row r="2" spans="1:9" ht="13.5" thickBot="1" x14ac:dyDescent="0.25">
      <c r="A2" s="115" t="s">
        <v>50</v>
      </c>
      <c r="B2" s="116"/>
      <c r="C2" s="117" t="str">
        <f>CONCATENATE(cisloobjektu," ",nazevobjektu)</f>
        <v>SO 01 změna:z výuk.dílny na MŠ</v>
      </c>
      <c r="D2" s="118"/>
      <c r="E2" s="119"/>
      <c r="F2" s="118"/>
      <c r="G2" s="120" t="s">
        <v>82</v>
      </c>
      <c r="H2" s="121"/>
      <c r="I2" s="122"/>
    </row>
    <row r="3" spans="1:9" ht="13.5" thickTop="1" x14ac:dyDescent="0.2">
      <c r="A3" s="81"/>
      <c r="B3" s="81"/>
      <c r="C3" s="81"/>
      <c r="D3" s="81"/>
      <c r="E3" s="81"/>
      <c r="F3" s="68"/>
      <c r="G3" s="81"/>
      <c r="H3" s="81"/>
      <c r="I3" s="81"/>
    </row>
    <row r="4" spans="1:9" ht="19.5" customHeight="1" x14ac:dyDescent="0.25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9" ht="13.5" thickBot="1" x14ac:dyDescent="0.25">
      <c r="A5" s="81"/>
      <c r="B5" s="81"/>
      <c r="C5" s="81"/>
      <c r="D5" s="81"/>
      <c r="E5" s="81"/>
      <c r="F5" s="81"/>
      <c r="G5" s="81"/>
      <c r="H5" s="81"/>
      <c r="I5" s="81"/>
    </row>
    <row r="6" spans="1:9" s="36" customFormat="1" ht="13.5" thickBot="1" x14ac:dyDescent="0.25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9" s="36" customFormat="1" x14ac:dyDescent="0.2">
      <c r="A7" s="224" t="str">
        <f>Položky!B7</f>
        <v>0</v>
      </c>
      <c r="B7" s="132" t="str">
        <f>Položky!C7</f>
        <v>Přípravné a pomocné práce</v>
      </c>
      <c r="C7" s="68"/>
      <c r="D7" s="133"/>
      <c r="E7" s="225">
        <f>Položky!BA9</f>
        <v>0</v>
      </c>
      <c r="F7" s="226">
        <f>Položky!BB9</f>
        <v>0</v>
      </c>
      <c r="G7" s="226">
        <f>Položky!BC9</f>
        <v>0</v>
      </c>
      <c r="H7" s="226">
        <f>Položky!BD9</f>
        <v>0</v>
      </c>
      <c r="I7" s="227">
        <f>Položky!BE9</f>
        <v>0</v>
      </c>
    </row>
    <row r="8" spans="1:9" s="36" customFormat="1" x14ac:dyDescent="0.2">
      <c r="A8" s="224" t="str">
        <f>Položky!B10</f>
        <v>1</v>
      </c>
      <c r="B8" s="132" t="str">
        <f>Položky!C10</f>
        <v>Zemní práce</v>
      </c>
      <c r="C8" s="68"/>
      <c r="D8" s="133"/>
      <c r="E8" s="225">
        <f>Položky!BA22</f>
        <v>0</v>
      </c>
      <c r="F8" s="226">
        <f>Položky!BB22</f>
        <v>0</v>
      </c>
      <c r="G8" s="226">
        <f>Položky!BC22</f>
        <v>0</v>
      </c>
      <c r="H8" s="226">
        <f>Položky!BD22</f>
        <v>0</v>
      </c>
      <c r="I8" s="227">
        <f>Položky!BE22</f>
        <v>0</v>
      </c>
    </row>
    <row r="9" spans="1:9" s="36" customFormat="1" x14ac:dyDescent="0.2">
      <c r="A9" s="224" t="str">
        <f>Položky!B23</f>
        <v>181</v>
      </c>
      <c r="B9" s="132" t="str">
        <f>Položky!C23</f>
        <v>Sadové úpravy</v>
      </c>
      <c r="C9" s="68"/>
      <c r="D9" s="133"/>
      <c r="E9" s="225">
        <f>Položky!BA30</f>
        <v>0</v>
      </c>
      <c r="F9" s="226">
        <f>Položky!BB30</f>
        <v>0</v>
      </c>
      <c r="G9" s="226">
        <f>Položky!BC30</f>
        <v>0</v>
      </c>
      <c r="H9" s="226">
        <f>Položky!BD30</f>
        <v>0</v>
      </c>
      <c r="I9" s="227">
        <f>Položky!BE30</f>
        <v>0</v>
      </c>
    </row>
    <row r="10" spans="1:9" s="36" customFormat="1" x14ac:dyDescent="0.2">
      <c r="A10" s="224" t="str">
        <f>Položky!B31</f>
        <v>2</v>
      </c>
      <c r="B10" s="132" t="str">
        <f>Položky!C31</f>
        <v>Základy a podkladní vrstvy</v>
      </c>
      <c r="C10" s="68"/>
      <c r="D10" s="133"/>
      <c r="E10" s="225">
        <f>Položky!BA36</f>
        <v>0</v>
      </c>
      <c r="F10" s="226">
        <f>Položky!BB36</f>
        <v>0</v>
      </c>
      <c r="G10" s="226">
        <f>Položky!BC36</f>
        <v>0</v>
      </c>
      <c r="H10" s="226">
        <f>Položky!BD36</f>
        <v>0</v>
      </c>
      <c r="I10" s="227">
        <f>Položky!BE36</f>
        <v>0</v>
      </c>
    </row>
    <row r="11" spans="1:9" s="36" customFormat="1" x14ac:dyDescent="0.2">
      <c r="A11" s="224" t="str">
        <f>Položky!B37</f>
        <v>3</v>
      </c>
      <c r="B11" s="132" t="str">
        <f>Položky!C37</f>
        <v>Svislé a kompletní konstrukce</v>
      </c>
      <c r="C11" s="68"/>
      <c r="D11" s="133"/>
      <c r="E11" s="225">
        <f>Položky!BA49</f>
        <v>0</v>
      </c>
      <c r="F11" s="226">
        <f>Položky!BB49</f>
        <v>0</v>
      </c>
      <c r="G11" s="226">
        <f>Položky!BC49</f>
        <v>0</v>
      </c>
      <c r="H11" s="226">
        <f>Položky!BD49</f>
        <v>0</v>
      </c>
      <c r="I11" s="227">
        <f>Položky!BE49</f>
        <v>0</v>
      </c>
    </row>
    <row r="12" spans="1:9" s="36" customFormat="1" x14ac:dyDescent="0.2">
      <c r="A12" s="224" t="str">
        <f>Položky!B50</f>
        <v>4</v>
      </c>
      <c r="B12" s="132" t="str">
        <f>Položky!C50</f>
        <v>Vodorovné konstrukce</v>
      </c>
      <c r="C12" s="68"/>
      <c r="D12" s="133"/>
      <c r="E12" s="225">
        <f>Položky!BA53</f>
        <v>0</v>
      </c>
      <c r="F12" s="226">
        <f>Položky!BB53</f>
        <v>0</v>
      </c>
      <c r="G12" s="226">
        <f>Položky!BC53</f>
        <v>0</v>
      </c>
      <c r="H12" s="226">
        <f>Položky!BD53</f>
        <v>0</v>
      </c>
      <c r="I12" s="227">
        <f>Položky!BE53</f>
        <v>0</v>
      </c>
    </row>
    <row r="13" spans="1:9" s="36" customFormat="1" x14ac:dyDescent="0.2">
      <c r="A13" s="224" t="str">
        <f>Položky!B54</f>
        <v>46</v>
      </c>
      <c r="B13" s="132" t="str">
        <f>Položky!C54</f>
        <v>Zpevněné plochy</v>
      </c>
      <c r="C13" s="68"/>
      <c r="D13" s="133"/>
      <c r="E13" s="225">
        <f>Položky!BA63</f>
        <v>0</v>
      </c>
      <c r="F13" s="226">
        <f>Položky!BB63</f>
        <v>0</v>
      </c>
      <c r="G13" s="226">
        <f>Položky!BC63</f>
        <v>0</v>
      </c>
      <c r="H13" s="226">
        <f>Položky!BD63</f>
        <v>0</v>
      </c>
      <c r="I13" s="227">
        <f>Položky!BE63</f>
        <v>0</v>
      </c>
    </row>
    <row r="14" spans="1:9" s="36" customFormat="1" x14ac:dyDescent="0.2">
      <c r="A14" s="224" t="str">
        <f>Položky!B64</f>
        <v>61</v>
      </c>
      <c r="B14" s="132" t="str">
        <f>Položky!C64</f>
        <v>Upravy povrchů vnitřní</v>
      </c>
      <c r="C14" s="68"/>
      <c r="D14" s="133"/>
      <c r="E14" s="225">
        <f>Položky!BA75</f>
        <v>0</v>
      </c>
      <c r="F14" s="226">
        <f>Položky!BB75</f>
        <v>0</v>
      </c>
      <c r="G14" s="226">
        <f>Položky!BC75</f>
        <v>0</v>
      </c>
      <c r="H14" s="226">
        <f>Položky!BD75</f>
        <v>0</v>
      </c>
      <c r="I14" s="227">
        <f>Položky!BE75</f>
        <v>0</v>
      </c>
    </row>
    <row r="15" spans="1:9" s="36" customFormat="1" x14ac:dyDescent="0.2">
      <c r="A15" s="224" t="str">
        <f>Položky!B76</f>
        <v>63</v>
      </c>
      <c r="B15" s="132" t="str">
        <f>Položky!C76</f>
        <v>Podlahy a podlahové konstrukce</v>
      </c>
      <c r="C15" s="68"/>
      <c r="D15" s="133"/>
      <c r="E15" s="225">
        <f>Položky!BA80</f>
        <v>0</v>
      </c>
      <c r="F15" s="226">
        <f>Položky!BB80</f>
        <v>0</v>
      </c>
      <c r="G15" s="226">
        <f>Položky!BC80</f>
        <v>0</v>
      </c>
      <c r="H15" s="226">
        <f>Položky!BD80</f>
        <v>0</v>
      </c>
      <c r="I15" s="227">
        <f>Položky!BE80</f>
        <v>0</v>
      </c>
    </row>
    <row r="16" spans="1:9" s="36" customFormat="1" x14ac:dyDescent="0.2">
      <c r="A16" s="224" t="str">
        <f>Položky!B81</f>
        <v>64</v>
      </c>
      <c r="B16" s="132" t="str">
        <f>Položky!C81</f>
        <v>Výplně otvorů</v>
      </c>
      <c r="C16" s="68"/>
      <c r="D16" s="133"/>
      <c r="E16" s="225">
        <f>Položky!BA84</f>
        <v>0</v>
      </c>
      <c r="F16" s="226">
        <f>Položky!BB84</f>
        <v>0</v>
      </c>
      <c r="G16" s="226">
        <f>Položky!BC84</f>
        <v>0</v>
      </c>
      <c r="H16" s="226">
        <f>Položky!BD84</f>
        <v>0</v>
      </c>
      <c r="I16" s="227">
        <f>Položky!BE84</f>
        <v>0</v>
      </c>
    </row>
    <row r="17" spans="1:9" s="36" customFormat="1" x14ac:dyDescent="0.2">
      <c r="A17" s="224" t="str">
        <f>Položky!B85</f>
        <v>91</v>
      </c>
      <c r="B17" s="132" t="str">
        <f>Položky!C85</f>
        <v>Doplňující práce na komunikaci</v>
      </c>
      <c r="C17" s="68"/>
      <c r="D17" s="133"/>
      <c r="E17" s="225">
        <f>Položky!BA90</f>
        <v>0</v>
      </c>
      <c r="F17" s="226">
        <f>Položky!BB90</f>
        <v>0</v>
      </c>
      <c r="G17" s="226">
        <f>Položky!BC90</f>
        <v>0</v>
      </c>
      <c r="H17" s="226">
        <f>Položky!BD90</f>
        <v>0</v>
      </c>
      <c r="I17" s="227">
        <f>Položky!BE90</f>
        <v>0</v>
      </c>
    </row>
    <row r="18" spans="1:9" s="36" customFormat="1" x14ac:dyDescent="0.2">
      <c r="A18" s="224" t="str">
        <f>Položky!B91</f>
        <v>94</v>
      </c>
      <c r="B18" s="132" t="str">
        <f>Položky!C91</f>
        <v>Lešení a stavební výtahy</v>
      </c>
      <c r="C18" s="68"/>
      <c r="D18" s="133"/>
      <c r="E18" s="225">
        <f>Položky!BA93</f>
        <v>0</v>
      </c>
      <c r="F18" s="226">
        <f>Položky!BB93</f>
        <v>0</v>
      </c>
      <c r="G18" s="226">
        <f>Položky!BC93</f>
        <v>0</v>
      </c>
      <c r="H18" s="226">
        <f>Položky!BD93</f>
        <v>0</v>
      </c>
      <c r="I18" s="227">
        <f>Položky!BE93</f>
        <v>0</v>
      </c>
    </row>
    <row r="19" spans="1:9" s="36" customFormat="1" x14ac:dyDescent="0.2">
      <c r="A19" s="224" t="str">
        <f>Položky!B94</f>
        <v>95</v>
      </c>
      <c r="B19" s="132" t="str">
        <f>Položky!C94</f>
        <v>Dokončovací konstrukce na pozemních stavbách</v>
      </c>
      <c r="C19" s="68"/>
      <c r="D19" s="133"/>
      <c r="E19" s="225">
        <f>Položky!BA96</f>
        <v>0</v>
      </c>
      <c r="F19" s="226">
        <f>Položky!BB96</f>
        <v>0</v>
      </c>
      <c r="G19" s="226">
        <f>Položky!BC96</f>
        <v>0</v>
      </c>
      <c r="H19" s="226">
        <f>Položky!BD96</f>
        <v>0</v>
      </c>
      <c r="I19" s="227">
        <f>Položky!BE96</f>
        <v>0</v>
      </c>
    </row>
    <row r="20" spans="1:9" s="36" customFormat="1" x14ac:dyDescent="0.2">
      <c r="A20" s="224" t="str">
        <f>Položky!B97</f>
        <v>96</v>
      </c>
      <c r="B20" s="132" t="str">
        <f>Položky!C97</f>
        <v>Bourání konstrukcí</v>
      </c>
      <c r="C20" s="68"/>
      <c r="D20" s="133"/>
      <c r="E20" s="225">
        <f>Položky!BA111</f>
        <v>0</v>
      </c>
      <c r="F20" s="226">
        <f>Položky!BB111</f>
        <v>0</v>
      </c>
      <c r="G20" s="226">
        <f>Položky!BC111</f>
        <v>0</v>
      </c>
      <c r="H20" s="226">
        <f>Položky!BD111</f>
        <v>0</v>
      </c>
      <c r="I20" s="227">
        <f>Položky!BE111</f>
        <v>0</v>
      </c>
    </row>
    <row r="21" spans="1:9" s="36" customFormat="1" x14ac:dyDescent="0.2">
      <c r="A21" s="224" t="str">
        <f>Položky!B112</f>
        <v>97</v>
      </c>
      <c r="B21" s="132" t="str">
        <f>Položky!C112</f>
        <v>Prorážení otvorů</v>
      </c>
      <c r="C21" s="68"/>
      <c r="D21" s="133"/>
      <c r="E21" s="225">
        <f>Položky!BA129</f>
        <v>0</v>
      </c>
      <c r="F21" s="226">
        <f>Položky!BB129</f>
        <v>0</v>
      </c>
      <c r="G21" s="226">
        <f>Položky!BC129</f>
        <v>0</v>
      </c>
      <c r="H21" s="226">
        <f>Položky!BD129</f>
        <v>0</v>
      </c>
      <c r="I21" s="227">
        <f>Položky!BE129</f>
        <v>0</v>
      </c>
    </row>
    <row r="22" spans="1:9" s="36" customFormat="1" x14ac:dyDescent="0.2">
      <c r="A22" s="224" t="str">
        <f>Položky!B130</f>
        <v>99</v>
      </c>
      <c r="B22" s="132" t="str">
        <f>Položky!C130</f>
        <v>Staveništní přesun hmot</v>
      </c>
      <c r="C22" s="68"/>
      <c r="D22" s="133"/>
      <c r="E22" s="225">
        <f>Položky!BA132</f>
        <v>0</v>
      </c>
      <c r="F22" s="226">
        <f>Položky!BB132</f>
        <v>0</v>
      </c>
      <c r="G22" s="226">
        <f>Položky!BC132</f>
        <v>0</v>
      </c>
      <c r="H22" s="226">
        <f>Položky!BD132</f>
        <v>0</v>
      </c>
      <c r="I22" s="227">
        <f>Položky!BE132</f>
        <v>0</v>
      </c>
    </row>
    <row r="23" spans="1:9" s="36" customFormat="1" x14ac:dyDescent="0.2">
      <c r="A23" s="224" t="str">
        <f>Položky!B133</f>
        <v>711</v>
      </c>
      <c r="B23" s="132" t="str">
        <f>Položky!C133</f>
        <v>Izolace proti vodě</v>
      </c>
      <c r="C23" s="68"/>
      <c r="D23" s="133"/>
      <c r="E23" s="225">
        <f>Položky!BA140</f>
        <v>0</v>
      </c>
      <c r="F23" s="226">
        <f>Položky!BB140</f>
        <v>0</v>
      </c>
      <c r="G23" s="226">
        <f>Položky!BC140</f>
        <v>0</v>
      </c>
      <c r="H23" s="226">
        <f>Položky!BD140</f>
        <v>0</v>
      </c>
      <c r="I23" s="227">
        <f>Položky!BE140</f>
        <v>0</v>
      </c>
    </row>
    <row r="24" spans="1:9" s="36" customFormat="1" x14ac:dyDescent="0.2">
      <c r="A24" s="224" t="str">
        <f>Položky!B141</f>
        <v>721</v>
      </c>
      <c r="B24" s="132" t="str">
        <f>Položky!C141</f>
        <v>Vnitřní kanalizace</v>
      </c>
      <c r="C24" s="68"/>
      <c r="D24" s="133"/>
      <c r="E24" s="225">
        <f>Položky!BA153</f>
        <v>0</v>
      </c>
      <c r="F24" s="226">
        <f>Položky!BB153</f>
        <v>0</v>
      </c>
      <c r="G24" s="226">
        <f>Položky!BC153</f>
        <v>0</v>
      </c>
      <c r="H24" s="226">
        <f>Položky!BD153</f>
        <v>0</v>
      </c>
      <c r="I24" s="227">
        <f>Položky!BE153</f>
        <v>0</v>
      </c>
    </row>
    <row r="25" spans="1:9" s="36" customFormat="1" x14ac:dyDescent="0.2">
      <c r="A25" s="224" t="str">
        <f>Položky!B154</f>
        <v>722</v>
      </c>
      <c r="B25" s="132" t="str">
        <f>Položky!C154</f>
        <v>Vnitřní vodovod</v>
      </c>
      <c r="C25" s="68"/>
      <c r="D25" s="133"/>
      <c r="E25" s="225">
        <f>Položky!BA166</f>
        <v>0</v>
      </c>
      <c r="F25" s="226">
        <f>Položky!BB166</f>
        <v>0</v>
      </c>
      <c r="G25" s="226">
        <f>Položky!BC166</f>
        <v>0</v>
      </c>
      <c r="H25" s="226">
        <f>Položky!BD166</f>
        <v>0</v>
      </c>
      <c r="I25" s="227">
        <f>Položky!BE166</f>
        <v>0</v>
      </c>
    </row>
    <row r="26" spans="1:9" s="36" customFormat="1" x14ac:dyDescent="0.2">
      <c r="A26" s="224" t="str">
        <f>Položky!B167</f>
        <v>725</v>
      </c>
      <c r="B26" s="132" t="str">
        <f>Položky!C167</f>
        <v>Zařizovací předměty</v>
      </c>
      <c r="C26" s="68"/>
      <c r="D26" s="133"/>
      <c r="E26" s="225">
        <f>Položky!BA182</f>
        <v>0</v>
      </c>
      <c r="F26" s="226">
        <f>Položky!BB182</f>
        <v>0</v>
      </c>
      <c r="G26" s="226">
        <f>Položky!BC182</f>
        <v>0</v>
      </c>
      <c r="H26" s="226">
        <f>Položky!BD182</f>
        <v>0</v>
      </c>
      <c r="I26" s="227">
        <f>Položky!BE182</f>
        <v>0</v>
      </c>
    </row>
    <row r="27" spans="1:9" s="36" customFormat="1" x14ac:dyDescent="0.2">
      <c r="A27" s="224" t="str">
        <f>Položky!B183</f>
        <v>766</v>
      </c>
      <c r="B27" s="132" t="str">
        <f>Položky!C183</f>
        <v>Konstrukce truhlářské</v>
      </c>
      <c r="C27" s="68"/>
      <c r="D27" s="133"/>
      <c r="E27" s="225">
        <f>Položky!BA191</f>
        <v>0</v>
      </c>
      <c r="F27" s="226">
        <f>Položky!BB191</f>
        <v>0</v>
      </c>
      <c r="G27" s="226">
        <f>Položky!BC191</f>
        <v>0</v>
      </c>
      <c r="H27" s="226">
        <f>Položky!BD191</f>
        <v>0</v>
      </c>
      <c r="I27" s="227">
        <f>Položky!BE191</f>
        <v>0</v>
      </c>
    </row>
    <row r="28" spans="1:9" s="36" customFormat="1" x14ac:dyDescent="0.2">
      <c r="A28" s="224" t="str">
        <f>Položky!B192</f>
        <v>769</v>
      </c>
      <c r="B28" s="132" t="str">
        <f>Položky!C192</f>
        <v>Otvorové prvky z plastu</v>
      </c>
      <c r="C28" s="68"/>
      <c r="D28" s="133"/>
      <c r="E28" s="225">
        <f>Položky!BA203</f>
        <v>0</v>
      </c>
      <c r="F28" s="226">
        <f>Položky!BB203</f>
        <v>0</v>
      </c>
      <c r="G28" s="226">
        <f>Položky!BC203</f>
        <v>0</v>
      </c>
      <c r="H28" s="226">
        <f>Položky!BD203</f>
        <v>0</v>
      </c>
      <c r="I28" s="227">
        <f>Položky!BE203</f>
        <v>0</v>
      </c>
    </row>
    <row r="29" spans="1:9" s="36" customFormat="1" x14ac:dyDescent="0.2">
      <c r="A29" s="224" t="str">
        <f>Položky!B204</f>
        <v>771</v>
      </c>
      <c r="B29" s="132" t="str">
        <f>Položky!C204</f>
        <v>Podlahy z dlaždic a obklady</v>
      </c>
      <c r="C29" s="68"/>
      <c r="D29" s="133"/>
      <c r="E29" s="225">
        <f>Položky!BA216</f>
        <v>0</v>
      </c>
      <c r="F29" s="226">
        <f>Položky!BB216</f>
        <v>0</v>
      </c>
      <c r="G29" s="226">
        <f>Položky!BC216</f>
        <v>0</v>
      </c>
      <c r="H29" s="226">
        <f>Položky!BD216</f>
        <v>0</v>
      </c>
      <c r="I29" s="227">
        <f>Položky!BE216</f>
        <v>0</v>
      </c>
    </row>
    <row r="30" spans="1:9" s="36" customFormat="1" x14ac:dyDescent="0.2">
      <c r="A30" s="224" t="str">
        <f>Položky!B217</f>
        <v>776</v>
      </c>
      <c r="B30" s="132" t="str">
        <f>Položky!C217</f>
        <v>Podlahy povlakové</v>
      </c>
      <c r="C30" s="68"/>
      <c r="D30" s="133"/>
      <c r="E30" s="225">
        <f>Položky!BA224</f>
        <v>0</v>
      </c>
      <c r="F30" s="226">
        <f>Položky!BB224</f>
        <v>0</v>
      </c>
      <c r="G30" s="226">
        <f>Položky!BC224</f>
        <v>0</v>
      </c>
      <c r="H30" s="226">
        <f>Položky!BD224</f>
        <v>0</v>
      </c>
      <c r="I30" s="227">
        <f>Položky!BE224</f>
        <v>0</v>
      </c>
    </row>
    <row r="31" spans="1:9" s="36" customFormat="1" x14ac:dyDescent="0.2">
      <c r="A31" s="224" t="str">
        <f>Položky!B225</f>
        <v>781</v>
      </c>
      <c r="B31" s="132" t="str">
        <f>Položky!C225</f>
        <v>Obklady keramické</v>
      </c>
      <c r="C31" s="68"/>
      <c r="D31" s="133"/>
      <c r="E31" s="225">
        <f>Položky!BA236</f>
        <v>0</v>
      </c>
      <c r="F31" s="226">
        <f>Položky!BB236</f>
        <v>0</v>
      </c>
      <c r="G31" s="226">
        <f>Položky!BC236</f>
        <v>0</v>
      </c>
      <c r="H31" s="226">
        <f>Položky!BD236</f>
        <v>0</v>
      </c>
      <c r="I31" s="227">
        <f>Položky!BE236</f>
        <v>0</v>
      </c>
    </row>
    <row r="32" spans="1:9" s="36" customFormat="1" x14ac:dyDescent="0.2">
      <c r="A32" s="224" t="str">
        <f>Položky!B237</f>
        <v>784</v>
      </c>
      <c r="B32" s="132" t="str">
        <f>Položky!C237</f>
        <v>Malby</v>
      </c>
      <c r="C32" s="68"/>
      <c r="D32" s="133"/>
      <c r="E32" s="225">
        <f>Položky!BA241</f>
        <v>0</v>
      </c>
      <c r="F32" s="226">
        <f>Položky!BB241</f>
        <v>0</v>
      </c>
      <c r="G32" s="226">
        <f>Položky!BC241</f>
        <v>0</v>
      </c>
      <c r="H32" s="226">
        <f>Položky!BD241</f>
        <v>0</v>
      </c>
      <c r="I32" s="227">
        <f>Položky!BE241</f>
        <v>0</v>
      </c>
    </row>
    <row r="33" spans="1:57" s="36" customFormat="1" x14ac:dyDescent="0.2">
      <c r="A33" s="224" t="str">
        <f>Položky!B242</f>
        <v>M21</v>
      </c>
      <c r="B33" s="132" t="str">
        <f>Položky!C242</f>
        <v>Elektromontáže</v>
      </c>
      <c r="C33" s="68"/>
      <c r="D33" s="133"/>
      <c r="E33" s="225">
        <f>Položky!BA255</f>
        <v>0</v>
      </c>
      <c r="F33" s="226">
        <f>Položky!BB255</f>
        <v>0</v>
      </c>
      <c r="G33" s="226">
        <f>Položky!BC255</f>
        <v>0</v>
      </c>
      <c r="H33" s="226">
        <f>Položky!BD255</f>
        <v>0</v>
      </c>
      <c r="I33" s="227">
        <f>Položky!BE255</f>
        <v>0</v>
      </c>
    </row>
    <row r="34" spans="1:57" s="36" customFormat="1" x14ac:dyDescent="0.2">
      <c r="A34" s="224" t="str">
        <f>Položky!B256</f>
        <v>M24</v>
      </c>
      <c r="B34" s="132" t="str">
        <f>Položky!C256</f>
        <v>Montáže vzduchotechnických zařízení</v>
      </c>
      <c r="C34" s="68"/>
      <c r="D34" s="133"/>
      <c r="E34" s="225">
        <f>Položky!BA259</f>
        <v>0</v>
      </c>
      <c r="F34" s="226">
        <f>Položky!BB259</f>
        <v>0</v>
      </c>
      <c r="G34" s="226">
        <f>Položky!BC259</f>
        <v>0</v>
      </c>
      <c r="H34" s="226">
        <f>Položky!BD259</f>
        <v>0</v>
      </c>
      <c r="I34" s="227">
        <f>Položky!BE259</f>
        <v>0</v>
      </c>
    </row>
    <row r="35" spans="1:57" s="36" customFormat="1" ht="13.5" thickBot="1" x14ac:dyDescent="0.25">
      <c r="A35" s="224" t="str">
        <f>Položky!B260</f>
        <v>D96</v>
      </c>
      <c r="B35" s="132" t="str">
        <f>Položky!C260</f>
        <v>Přesuny suti a vybouraných hmot</v>
      </c>
      <c r="C35" s="68"/>
      <c r="D35" s="133"/>
      <c r="E35" s="225">
        <f>Položky!BA269</f>
        <v>0</v>
      </c>
      <c r="F35" s="226">
        <f>Položky!BB269</f>
        <v>0</v>
      </c>
      <c r="G35" s="226">
        <f>Položky!BC269</f>
        <v>0</v>
      </c>
      <c r="H35" s="226">
        <f>Položky!BD269</f>
        <v>0</v>
      </c>
      <c r="I35" s="227">
        <f>Položky!BE269</f>
        <v>0</v>
      </c>
    </row>
    <row r="36" spans="1:57" s="140" customFormat="1" ht="13.5" thickBot="1" x14ac:dyDescent="0.25">
      <c r="A36" s="134"/>
      <c r="B36" s="135" t="s">
        <v>57</v>
      </c>
      <c r="C36" s="135"/>
      <c r="D36" s="136"/>
      <c r="E36" s="137">
        <f>SUM(E7:E35)</f>
        <v>0</v>
      </c>
      <c r="F36" s="138">
        <f>SUM(F7:F35)</f>
        <v>0</v>
      </c>
      <c r="G36" s="138">
        <f>SUM(G7:G35)</f>
        <v>0</v>
      </c>
      <c r="H36" s="138">
        <f>SUM(H7:H35)</f>
        <v>0</v>
      </c>
      <c r="I36" s="139">
        <f>SUM(I7:I35)</f>
        <v>0</v>
      </c>
    </row>
    <row r="37" spans="1:57" x14ac:dyDescent="0.2">
      <c r="A37" s="68"/>
      <c r="B37" s="68"/>
      <c r="C37" s="68"/>
      <c r="D37" s="68"/>
      <c r="E37" s="68"/>
      <c r="F37" s="68"/>
      <c r="G37" s="68"/>
      <c r="H37" s="68"/>
      <c r="I37" s="68"/>
    </row>
    <row r="38" spans="1:57" ht="19.5" customHeight="1" x14ac:dyDescent="0.25">
      <c r="A38" s="124" t="s">
        <v>58</v>
      </c>
      <c r="B38" s="124"/>
      <c r="C38" s="124"/>
      <c r="D38" s="124"/>
      <c r="E38" s="124"/>
      <c r="F38" s="124"/>
      <c r="G38" s="141"/>
      <c r="H38" s="124"/>
      <c r="I38" s="124"/>
      <c r="BA38" s="42"/>
      <c r="BB38" s="42"/>
      <c r="BC38" s="42"/>
      <c r="BD38" s="42"/>
      <c r="BE38" s="42"/>
    </row>
    <row r="39" spans="1:57" ht="13.5" thickBot="1" x14ac:dyDescent="0.25">
      <c r="A39" s="81"/>
      <c r="B39" s="81"/>
      <c r="C39" s="81"/>
      <c r="D39" s="81"/>
      <c r="E39" s="81"/>
      <c r="F39" s="81"/>
      <c r="G39" s="81"/>
      <c r="H39" s="81"/>
      <c r="I39" s="81"/>
    </row>
    <row r="40" spans="1:57" x14ac:dyDescent="0.2">
      <c r="A40" s="75" t="s">
        <v>59</v>
      </c>
      <c r="B40" s="76"/>
      <c r="C40" s="76"/>
      <c r="D40" s="142"/>
      <c r="E40" s="143" t="s">
        <v>60</v>
      </c>
      <c r="F40" s="144" t="s">
        <v>61</v>
      </c>
      <c r="G40" s="145" t="s">
        <v>62</v>
      </c>
      <c r="H40" s="146"/>
      <c r="I40" s="147" t="s">
        <v>60</v>
      </c>
    </row>
    <row r="41" spans="1:57" x14ac:dyDescent="0.2">
      <c r="A41" s="66"/>
      <c r="B41" s="57"/>
      <c r="C41" s="57"/>
      <c r="D41" s="148"/>
      <c r="E41" s="149"/>
      <c r="F41" s="150"/>
      <c r="G41" s="151">
        <f>CHOOSE(BA41+1,HSV+PSV,HSV+PSV+Mont,HSV+PSV+Dodavka+Mont,HSV,PSV,Mont,Dodavka,Mont+Dodavka,0)</f>
        <v>0</v>
      </c>
      <c r="H41" s="152"/>
      <c r="I41" s="153">
        <f>E41+F41*G41/100</f>
        <v>0</v>
      </c>
      <c r="BA41">
        <v>8</v>
      </c>
    </row>
    <row r="42" spans="1:57" ht="13.5" thickBot="1" x14ac:dyDescent="0.25">
      <c r="A42" s="154"/>
      <c r="B42" s="155" t="s">
        <v>63</v>
      </c>
      <c r="C42" s="156"/>
      <c r="D42" s="157"/>
      <c r="E42" s="158"/>
      <c r="F42" s="159"/>
      <c r="G42" s="159"/>
      <c r="H42" s="160">
        <f>SUM(H41:H41)</f>
        <v>0</v>
      </c>
      <c r="I42" s="161"/>
    </row>
    <row r="44" spans="1:57" x14ac:dyDescent="0.2">
      <c r="B44" s="140"/>
      <c r="F44" s="162"/>
      <c r="G44" s="163"/>
      <c r="H44" s="163"/>
      <c r="I44" s="164"/>
    </row>
    <row r="45" spans="1:57" x14ac:dyDescent="0.2">
      <c r="F45" s="162"/>
      <c r="G45" s="163"/>
      <c r="H45" s="163"/>
      <c r="I45" s="164"/>
    </row>
    <row r="46" spans="1:57" x14ac:dyDescent="0.2">
      <c r="F46" s="162"/>
      <c r="G46" s="163"/>
      <c r="H46" s="163"/>
      <c r="I46" s="164"/>
    </row>
    <row r="47" spans="1:57" x14ac:dyDescent="0.2">
      <c r="F47" s="162"/>
      <c r="G47" s="163"/>
      <c r="H47" s="163"/>
      <c r="I47" s="164"/>
    </row>
    <row r="48" spans="1:57" x14ac:dyDescent="0.2">
      <c r="F48" s="162"/>
      <c r="G48" s="163"/>
      <c r="H48" s="163"/>
      <c r="I48" s="164"/>
    </row>
    <row r="49" spans="6:9" x14ac:dyDescent="0.2">
      <c r="F49" s="162"/>
      <c r="G49" s="163"/>
      <c r="H49" s="163"/>
      <c r="I49" s="164"/>
    </row>
    <row r="50" spans="6:9" x14ac:dyDescent="0.2">
      <c r="F50" s="162"/>
      <c r="G50" s="163"/>
      <c r="H50" s="163"/>
      <c r="I50" s="164"/>
    </row>
    <row r="51" spans="6:9" x14ac:dyDescent="0.2">
      <c r="F51" s="162"/>
      <c r="G51" s="163"/>
      <c r="H51" s="163"/>
      <c r="I51" s="164"/>
    </row>
    <row r="52" spans="6:9" x14ac:dyDescent="0.2">
      <c r="F52" s="162"/>
      <c r="G52" s="163"/>
      <c r="H52" s="163"/>
      <c r="I52" s="164"/>
    </row>
    <row r="53" spans="6:9" x14ac:dyDescent="0.2">
      <c r="F53" s="162"/>
      <c r="G53" s="163"/>
      <c r="H53" s="163"/>
      <c r="I53" s="164"/>
    </row>
    <row r="54" spans="6:9" x14ac:dyDescent="0.2">
      <c r="F54" s="162"/>
      <c r="G54" s="163"/>
      <c r="H54" s="163"/>
      <c r="I54" s="164"/>
    </row>
    <row r="55" spans="6:9" x14ac:dyDescent="0.2">
      <c r="F55" s="162"/>
      <c r="G55" s="163"/>
      <c r="H55" s="163"/>
      <c r="I55" s="164"/>
    </row>
    <row r="56" spans="6:9" x14ac:dyDescent="0.2">
      <c r="F56" s="162"/>
      <c r="G56" s="163"/>
      <c r="H56" s="163"/>
      <c r="I56" s="164"/>
    </row>
    <row r="57" spans="6:9" x14ac:dyDescent="0.2">
      <c r="F57" s="162"/>
      <c r="G57" s="163"/>
      <c r="H57" s="163"/>
      <c r="I57" s="164"/>
    </row>
    <row r="58" spans="6:9" x14ac:dyDescent="0.2">
      <c r="F58" s="162"/>
      <c r="G58" s="163"/>
      <c r="H58" s="163"/>
      <c r="I58" s="164"/>
    </row>
    <row r="59" spans="6:9" x14ac:dyDescent="0.2">
      <c r="F59" s="162"/>
      <c r="G59" s="163"/>
      <c r="H59" s="163"/>
      <c r="I59" s="164"/>
    </row>
    <row r="60" spans="6:9" x14ac:dyDescent="0.2">
      <c r="F60" s="162"/>
      <c r="G60" s="163"/>
      <c r="H60" s="163"/>
      <c r="I60" s="164"/>
    </row>
    <row r="61" spans="6:9" x14ac:dyDescent="0.2">
      <c r="F61" s="162"/>
      <c r="G61" s="163"/>
      <c r="H61" s="163"/>
      <c r="I61" s="164"/>
    </row>
    <row r="62" spans="6:9" x14ac:dyDescent="0.2">
      <c r="F62" s="162"/>
      <c r="G62" s="163"/>
      <c r="H62" s="163"/>
      <c r="I62" s="164"/>
    </row>
    <row r="63" spans="6:9" x14ac:dyDescent="0.2">
      <c r="F63" s="162"/>
      <c r="G63" s="163"/>
      <c r="H63" s="163"/>
      <c r="I63" s="164"/>
    </row>
    <row r="64" spans="6:9" x14ac:dyDescent="0.2">
      <c r="F64" s="162"/>
      <c r="G64" s="163"/>
      <c r="H64" s="163"/>
      <c r="I64" s="164"/>
    </row>
    <row r="65" spans="6:9" x14ac:dyDescent="0.2">
      <c r="F65" s="162"/>
      <c r="G65" s="163"/>
      <c r="H65" s="163"/>
      <c r="I65" s="164"/>
    </row>
    <row r="66" spans="6:9" x14ac:dyDescent="0.2">
      <c r="F66" s="162"/>
      <c r="G66" s="163"/>
      <c r="H66" s="163"/>
      <c r="I66" s="164"/>
    </row>
    <row r="67" spans="6:9" x14ac:dyDescent="0.2">
      <c r="F67" s="162"/>
      <c r="G67" s="163"/>
      <c r="H67" s="163"/>
      <c r="I67" s="164"/>
    </row>
    <row r="68" spans="6:9" x14ac:dyDescent="0.2">
      <c r="F68" s="162"/>
      <c r="G68" s="163"/>
      <c r="H68" s="163"/>
      <c r="I68" s="164"/>
    </row>
    <row r="69" spans="6:9" x14ac:dyDescent="0.2">
      <c r="F69" s="162"/>
      <c r="G69" s="163"/>
      <c r="H69" s="163"/>
      <c r="I69" s="164"/>
    </row>
    <row r="70" spans="6:9" x14ac:dyDescent="0.2">
      <c r="F70" s="162"/>
      <c r="G70" s="163"/>
      <c r="H70" s="163"/>
      <c r="I70" s="164"/>
    </row>
    <row r="71" spans="6:9" x14ac:dyDescent="0.2">
      <c r="F71" s="162"/>
      <c r="G71" s="163"/>
      <c r="H71" s="163"/>
      <c r="I71" s="164"/>
    </row>
    <row r="72" spans="6:9" x14ac:dyDescent="0.2">
      <c r="F72" s="162"/>
      <c r="G72" s="163"/>
      <c r="H72" s="163"/>
      <c r="I72" s="164"/>
    </row>
    <row r="73" spans="6:9" x14ac:dyDescent="0.2">
      <c r="F73" s="162"/>
      <c r="G73" s="163"/>
      <c r="H73" s="163"/>
      <c r="I73" s="164"/>
    </row>
    <row r="74" spans="6:9" x14ac:dyDescent="0.2">
      <c r="F74" s="162"/>
      <c r="G74" s="163"/>
      <c r="H74" s="163"/>
      <c r="I74" s="164"/>
    </row>
    <row r="75" spans="6:9" x14ac:dyDescent="0.2">
      <c r="F75" s="162"/>
      <c r="G75" s="163"/>
      <c r="H75" s="163"/>
      <c r="I75" s="164"/>
    </row>
    <row r="76" spans="6:9" x14ac:dyDescent="0.2">
      <c r="F76" s="162"/>
      <c r="G76" s="163"/>
      <c r="H76" s="163"/>
      <c r="I76" s="164"/>
    </row>
    <row r="77" spans="6:9" x14ac:dyDescent="0.2">
      <c r="F77" s="162"/>
      <c r="G77" s="163"/>
      <c r="H77" s="163"/>
      <c r="I77" s="164"/>
    </row>
    <row r="78" spans="6:9" x14ac:dyDescent="0.2">
      <c r="F78" s="162"/>
      <c r="G78" s="163"/>
      <c r="H78" s="163"/>
      <c r="I78" s="164"/>
    </row>
    <row r="79" spans="6:9" x14ac:dyDescent="0.2">
      <c r="F79" s="162"/>
      <c r="G79" s="163"/>
      <c r="H79" s="163"/>
      <c r="I79" s="164"/>
    </row>
    <row r="80" spans="6:9" x14ac:dyDescent="0.2">
      <c r="F80" s="162"/>
      <c r="G80" s="163"/>
      <c r="H80" s="163"/>
      <c r="I80" s="164"/>
    </row>
    <row r="81" spans="6:9" x14ac:dyDescent="0.2">
      <c r="F81" s="162"/>
      <c r="G81" s="163"/>
      <c r="H81" s="163"/>
      <c r="I81" s="164"/>
    </row>
    <row r="82" spans="6:9" x14ac:dyDescent="0.2">
      <c r="F82" s="162"/>
      <c r="G82" s="163"/>
      <c r="H82" s="163"/>
      <c r="I82" s="164"/>
    </row>
    <row r="83" spans="6:9" x14ac:dyDescent="0.2">
      <c r="F83" s="162"/>
      <c r="G83" s="163"/>
      <c r="H83" s="163"/>
      <c r="I83" s="164"/>
    </row>
    <row r="84" spans="6:9" x14ac:dyDescent="0.2">
      <c r="F84" s="162"/>
      <c r="G84" s="163"/>
      <c r="H84" s="163"/>
      <c r="I84" s="164"/>
    </row>
    <row r="85" spans="6:9" x14ac:dyDescent="0.2">
      <c r="F85" s="162"/>
      <c r="G85" s="163"/>
      <c r="H85" s="163"/>
      <c r="I85" s="164"/>
    </row>
    <row r="86" spans="6:9" x14ac:dyDescent="0.2">
      <c r="F86" s="162"/>
      <c r="G86" s="163"/>
      <c r="H86" s="163"/>
      <c r="I86" s="164"/>
    </row>
    <row r="87" spans="6:9" x14ac:dyDescent="0.2">
      <c r="F87" s="162"/>
      <c r="G87" s="163"/>
      <c r="H87" s="163"/>
      <c r="I87" s="164"/>
    </row>
    <row r="88" spans="6:9" x14ac:dyDescent="0.2">
      <c r="F88" s="162"/>
      <c r="G88" s="163"/>
      <c r="H88" s="163"/>
      <c r="I88" s="164"/>
    </row>
    <row r="89" spans="6:9" x14ac:dyDescent="0.2">
      <c r="F89" s="162"/>
      <c r="G89" s="163"/>
      <c r="H89" s="163"/>
      <c r="I89" s="164"/>
    </row>
    <row r="90" spans="6:9" x14ac:dyDescent="0.2">
      <c r="F90" s="162"/>
      <c r="G90" s="163"/>
      <c r="H90" s="163"/>
      <c r="I90" s="164"/>
    </row>
    <row r="91" spans="6:9" x14ac:dyDescent="0.2">
      <c r="F91" s="162"/>
      <c r="G91" s="163"/>
      <c r="H91" s="163"/>
      <c r="I91" s="164"/>
    </row>
    <row r="92" spans="6:9" x14ac:dyDescent="0.2">
      <c r="F92" s="162"/>
      <c r="G92" s="163"/>
      <c r="H92" s="163"/>
      <c r="I92" s="164"/>
    </row>
    <row r="93" spans="6:9" x14ac:dyDescent="0.2">
      <c r="F93" s="162"/>
      <c r="G93" s="163"/>
      <c r="H93" s="163"/>
      <c r="I93" s="164"/>
    </row>
  </sheetData>
  <mergeCells count="4">
    <mergeCell ref="A1:B1"/>
    <mergeCell ref="A2:B2"/>
    <mergeCell ref="G2:I2"/>
    <mergeCell ref="H42:I4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42"/>
  <sheetViews>
    <sheetView showGridLines="0" showZeros="0" zoomScaleNormal="100" workbookViewId="0">
      <selection activeCell="A269" sqref="A269:IV271"/>
    </sheetView>
  </sheetViews>
  <sheetFormatPr defaultRowHeight="12.75" x14ac:dyDescent="0.2"/>
  <cols>
    <col min="1" max="1" width="4.42578125" style="166" customWidth="1"/>
    <col min="2" max="2" width="11.5703125" style="166" customWidth="1"/>
    <col min="3" max="3" width="40.42578125" style="166" customWidth="1"/>
    <col min="4" max="4" width="5.5703125" style="166" customWidth="1"/>
    <col min="5" max="5" width="8.5703125" style="218" customWidth="1"/>
    <col min="6" max="6" width="9.85546875" style="166" customWidth="1"/>
    <col min="7" max="7" width="13.85546875" style="166" customWidth="1"/>
    <col min="8" max="11" width="9.140625" style="166"/>
    <col min="12" max="12" width="75.42578125" style="166" customWidth="1"/>
    <col min="13" max="13" width="45.28515625" style="166" customWidth="1"/>
    <col min="14" max="16384" width="9.140625" style="166"/>
  </cols>
  <sheetData>
    <row r="1" spans="1:104" ht="15.75" x14ac:dyDescent="0.25">
      <c r="A1" s="165" t="s">
        <v>77</v>
      </c>
      <c r="B1" s="165"/>
      <c r="C1" s="165"/>
      <c r="D1" s="165"/>
      <c r="E1" s="165"/>
      <c r="F1" s="165"/>
      <c r="G1" s="165"/>
    </row>
    <row r="2" spans="1:104" ht="14.25" customHeight="1" thickBot="1" x14ac:dyDescent="0.25">
      <c r="A2" s="167"/>
      <c r="B2" s="168"/>
      <c r="C2" s="169"/>
      <c r="D2" s="169"/>
      <c r="E2" s="170"/>
      <c r="F2" s="169"/>
      <c r="G2" s="169"/>
    </row>
    <row r="3" spans="1:104" ht="13.5" thickTop="1" x14ac:dyDescent="0.2">
      <c r="A3" s="107" t="s">
        <v>48</v>
      </c>
      <c r="B3" s="108"/>
      <c r="C3" s="109" t="str">
        <f>CONCATENATE(cislostavby," ",nazevstavby)</f>
        <v>E6070/11/8 Areál OUa PŠ Lomená 44,Brno</v>
      </c>
      <c r="D3" s="110"/>
      <c r="E3" s="171" t="s">
        <v>64</v>
      </c>
      <c r="F3" s="172" t="str">
        <f>Rekapitulace!H1</f>
        <v>E6070/11/8</v>
      </c>
      <c r="G3" s="173"/>
    </row>
    <row r="4" spans="1:104" ht="13.5" thickBot="1" x14ac:dyDescent="0.25">
      <c r="A4" s="174" t="s">
        <v>50</v>
      </c>
      <c r="B4" s="116"/>
      <c r="C4" s="117" t="str">
        <f>CONCATENATE(cisloobjektu," ",nazevobjektu)</f>
        <v>SO 01 změna:z výuk.dílny na MŠ</v>
      </c>
      <c r="D4" s="118"/>
      <c r="E4" s="175" t="str">
        <f>Rekapitulace!G2</f>
        <v>stav.úpravy-změna využití stavby na MŠ</v>
      </c>
      <c r="F4" s="176"/>
      <c r="G4" s="177"/>
    </row>
    <row r="5" spans="1:104" ht="13.5" thickTop="1" x14ac:dyDescent="0.2">
      <c r="A5" s="178"/>
      <c r="B5" s="167"/>
      <c r="C5" s="167"/>
      <c r="D5" s="167"/>
      <c r="E5" s="179"/>
      <c r="F5" s="167"/>
      <c r="G5" s="180"/>
    </row>
    <row r="6" spans="1:104" x14ac:dyDescent="0.2">
      <c r="A6" s="181" t="s">
        <v>65</v>
      </c>
      <c r="B6" s="182" t="s">
        <v>66</v>
      </c>
      <c r="C6" s="182" t="s">
        <v>67</v>
      </c>
      <c r="D6" s="182" t="s">
        <v>68</v>
      </c>
      <c r="E6" s="183" t="s">
        <v>69</v>
      </c>
      <c r="F6" s="182" t="s">
        <v>70</v>
      </c>
      <c r="G6" s="184" t="s">
        <v>71</v>
      </c>
    </row>
    <row r="7" spans="1:104" x14ac:dyDescent="0.2">
      <c r="A7" s="185" t="s">
        <v>72</v>
      </c>
      <c r="B7" s="186" t="s">
        <v>83</v>
      </c>
      <c r="C7" s="187" t="s">
        <v>84</v>
      </c>
      <c r="D7" s="188"/>
      <c r="E7" s="189"/>
      <c r="F7" s="189"/>
      <c r="G7" s="190"/>
      <c r="H7" s="191"/>
      <c r="I7" s="191"/>
      <c r="O7" s="192">
        <v>1</v>
      </c>
    </row>
    <row r="8" spans="1:104" ht="22.5" x14ac:dyDescent="0.2">
      <c r="A8" s="193">
        <v>1</v>
      </c>
      <c r="B8" s="194" t="s">
        <v>85</v>
      </c>
      <c r="C8" s="195" t="s">
        <v>86</v>
      </c>
      <c r="D8" s="196" t="s">
        <v>87</v>
      </c>
      <c r="E8" s="197">
        <v>1</v>
      </c>
      <c r="F8" s="197">
        <v>0</v>
      </c>
      <c r="G8" s="198">
        <f>E8*F8</f>
        <v>0</v>
      </c>
      <c r="O8" s="192">
        <v>2</v>
      </c>
      <c r="AA8" s="166">
        <v>11</v>
      </c>
      <c r="AB8" s="166">
        <v>3</v>
      </c>
      <c r="AC8" s="166">
        <v>141</v>
      </c>
      <c r="AZ8" s="166">
        <v>1</v>
      </c>
      <c r="BA8" s="166">
        <f>IF(AZ8=1,G8,0)</f>
        <v>0</v>
      </c>
      <c r="BB8" s="166">
        <f>IF(AZ8=2,G8,0)</f>
        <v>0</v>
      </c>
      <c r="BC8" s="166">
        <f>IF(AZ8=3,G8,0)</f>
        <v>0</v>
      </c>
      <c r="BD8" s="166">
        <f>IF(AZ8=4,G8,0)</f>
        <v>0</v>
      </c>
      <c r="BE8" s="166">
        <f>IF(AZ8=5,G8,0)</f>
        <v>0</v>
      </c>
      <c r="CA8" s="199">
        <v>11</v>
      </c>
      <c r="CB8" s="199">
        <v>3</v>
      </c>
      <c r="CZ8" s="166">
        <v>0</v>
      </c>
    </row>
    <row r="9" spans="1:104" x14ac:dyDescent="0.2">
      <c r="A9" s="208"/>
      <c r="B9" s="209" t="s">
        <v>75</v>
      </c>
      <c r="C9" s="210" t="str">
        <f>CONCATENATE(B7," ",C7)</f>
        <v>0 Přípravné a pomocné práce</v>
      </c>
      <c r="D9" s="211"/>
      <c r="E9" s="212"/>
      <c r="F9" s="213"/>
      <c r="G9" s="214">
        <f>SUM(G7:G8)</f>
        <v>0</v>
      </c>
      <c r="O9" s="192">
        <v>4</v>
      </c>
      <c r="BA9" s="215">
        <f>SUM(BA7:BA8)</f>
        <v>0</v>
      </c>
      <c r="BB9" s="215">
        <f>SUM(BB7:BB8)</f>
        <v>0</v>
      </c>
      <c r="BC9" s="215">
        <f>SUM(BC7:BC8)</f>
        <v>0</v>
      </c>
      <c r="BD9" s="215">
        <f>SUM(BD7:BD8)</f>
        <v>0</v>
      </c>
      <c r="BE9" s="215">
        <f>SUM(BE7:BE8)</f>
        <v>0</v>
      </c>
    </row>
    <row r="10" spans="1:104" x14ac:dyDescent="0.2">
      <c r="A10" s="185" t="s">
        <v>72</v>
      </c>
      <c r="B10" s="186" t="s">
        <v>73</v>
      </c>
      <c r="C10" s="187" t="s">
        <v>74</v>
      </c>
      <c r="D10" s="188"/>
      <c r="E10" s="189"/>
      <c r="F10" s="189"/>
      <c r="G10" s="190"/>
      <c r="H10" s="191"/>
      <c r="I10" s="191"/>
      <c r="O10" s="192">
        <v>1</v>
      </c>
    </row>
    <row r="11" spans="1:104" ht="22.5" x14ac:dyDescent="0.2">
      <c r="A11" s="193">
        <v>2</v>
      </c>
      <c r="B11" s="194" t="s">
        <v>88</v>
      </c>
      <c r="C11" s="195" t="s">
        <v>89</v>
      </c>
      <c r="D11" s="196" t="s">
        <v>90</v>
      </c>
      <c r="E11" s="197">
        <v>137</v>
      </c>
      <c r="F11" s="197">
        <v>0</v>
      </c>
      <c r="G11" s="198">
        <f>E11*F11</f>
        <v>0</v>
      </c>
      <c r="O11" s="192">
        <v>2</v>
      </c>
      <c r="AA11" s="166">
        <v>1</v>
      </c>
      <c r="AB11" s="166">
        <v>1</v>
      </c>
      <c r="AC11" s="166">
        <v>1</v>
      </c>
      <c r="AZ11" s="166">
        <v>1</v>
      </c>
      <c r="BA11" s="166">
        <f>IF(AZ11=1,G11,0)</f>
        <v>0</v>
      </c>
      <c r="BB11" s="166">
        <f>IF(AZ11=2,G11,0)</f>
        <v>0</v>
      </c>
      <c r="BC11" s="166">
        <f>IF(AZ11=3,G11,0)</f>
        <v>0</v>
      </c>
      <c r="BD11" s="166">
        <f>IF(AZ11=4,G11,0)</f>
        <v>0</v>
      </c>
      <c r="BE11" s="166">
        <f>IF(AZ11=5,G11,0)</f>
        <v>0</v>
      </c>
      <c r="CA11" s="199">
        <v>1</v>
      </c>
      <c r="CB11" s="199">
        <v>1</v>
      </c>
      <c r="CZ11" s="166">
        <v>0</v>
      </c>
    </row>
    <row r="12" spans="1:104" x14ac:dyDescent="0.2">
      <c r="A12" s="193">
        <v>3</v>
      </c>
      <c r="B12" s="194" t="s">
        <v>91</v>
      </c>
      <c r="C12" s="195" t="s">
        <v>92</v>
      </c>
      <c r="D12" s="196" t="s">
        <v>93</v>
      </c>
      <c r="E12" s="197">
        <v>1.5</v>
      </c>
      <c r="F12" s="197">
        <v>0</v>
      </c>
      <c r="G12" s="198">
        <f>E12*F12</f>
        <v>0</v>
      </c>
      <c r="O12" s="192">
        <v>2</v>
      </c>
      <c r="AA12" s="166">
        <v>1</v>
      </c>
      <c r="AB12" s="166">
        <v>1</v>
      </c>
      <c r="AC12" s="166">
        <v>1</v>
      </c>
      <c r="AZ12" s="166">
        <v>1</v>
      </c>
      <c r="BA12" s="166">
        <f>IF(AZ12=1,G12,0)</f>
        <v>0</v>
      </c>
      <c r="BB12" s="166">
        <f>IF(AZ12=2,G12,0)</f>
        <v>0</v>
      </c>
      <c r="BC12" s="166">
        <f>IF(AZ12=3,G12,0)</f>
        <v>0</v>
      </c>
      <c r="BD12" s="166">
        <f>IF(AZ12=4,G12,0)</f>
        <v>0</v>
      </c>
      <c r="BE12" s="166">
        <f>IF(AZ12=5,G12,0)</f>
        <v>0</v>
      </c>
      <c r="CA12" s="199">
        <v>1</v>
      </c>
      <c r="CB12" s="199">
        <v>1</v>
      </c>
      <c r="CZ12" s="166">
        <v>0</v>
      </c>
    </row>
    <row r="13" spans="1:104" x14ac:dyDescent="0.2">
      <c r="A13" s="200"/>
      <c r="B13" s="202"/>
      <c r="C13" s="203" t="s">
        <v>94</v>
      </c>
      <c r="D13" s="204"/>
      <c r="E13" s="205">
        <v>1.5</v>
      </c>
      <c r="F13" s="206"/>
      <c r="G13" s="207"/>
      <c r="M13" s="201" t="s">
        <v>94</v>
      </c>
      <c r="O13" s="192"/>
    </row>
    <row r="14" spans="1:104" x14ac:dyDescent="0.2">
      <c r="A14" s="193">
        <v>4</v>
      </c>
      <c r="B14" s="194" t="s">
        <v>95</v>
      </c>
      <c r="C14" s="195" t="s">
        <v>96</v>
      </c>
      <c r="D14" s="196" t="s">
        <v>93</v>
      </c>
      <c r="E14" s="197">
        <v>1.5</v>
      </c>
      <c r="F14" s="197">
        <v>0</v>
      </c>
      <c r="G14" s="198">
        <f>E14*F14</f>
        <v>0</v>
      </c>
      <c r="O14" s="192">
        <v>2</v>
      </c>
      <c r="AA14" s="166">
        <v>1</v>
      </c>
      <c r="AB14" s="166">
        <v>1</v>
      </c>
      <c r="AC14" s="166">
        <v>1</v>
      </c>
      <c r="AZ14" s="166">
        <v>1</v>
      </c>
      <c r="BA14" s="166">
        <f>IF(AZ14=1,G14,0)</f>
        <v>0</v>
      </c>
      <c r="BB14" s="166">
        <f>IF(AZ14=2,G14,0)</f>
        <v>0</v>
      </c>
      <c r="BC14" s="166">
        <f>IF(AZ14=3,G14,0)</f>
        <v>0</v>
      </c>
      <c r="BD14" s="166">
        <f>IF(AZ14=4,G14,0)</f>
        <v>0</v>
      </c>
      <c r="BE14" s="166">
        <f>IF(AZ14=5,G14,0)</f>
        <v>0</v>
      </c>
      <c r="CA14" s="199">
        <v>1</v>
      </c>
      <c r="CB14" s="199">
        <v>1</v>
      </c>
      <c r="CZ14" s="166">
        <v>0</v>
      </c>
    </row>
    <row r="15" spans="1:104" x14ac:dyDescent="0.2">
      <c r="A15" s="193">
        <v>5</v>
      </c>
      <c r="B15" s="194" t="s">
        <v>97</v>
      </c>
      <c r="C15" s="195" t="s">
        <v>98</v>
      </c>
      <c r="D15" s="196" t="s">
        <v>93</v>
      </c>
      <c r="E15" s="197">
        <v>1.5</v>
      </c>
      <c r="F15" s="197">
        <v>0</v>
      </c>
      <c r="G15" s="198">
        <f>E15*F15</f>
        <v>0</v>
      </c>
      <c r="O15" s="192">
        <v>2</v>
      </c>
      <c r="AA15" s="166">
        <v>1</v>
      </c>
      <c r="AB15" s="166">
        <v>1</v>
      </c>
      <c r="AC15" s="166">
        <v>1</v>
      </c>
      <c r="AZ15" s="166">
        <v>1</v>
      </c>
      <c r="BA15" s="166">
        <f>IF(AZ15=1,G15,0)</f>
        <v>0</v>
      </c>
      <c r="BB15" s="166">
        <f>IF(AZ15=2,G15,0)</f>
        <v>0</v>
      </c>
      <c r="BC15" s="166">
        <f>IF(AZ15=3,G15,0)</f>
        <v>0</v>
      </c>
      <c r="BD15" s="166">
        <f>IF(AZ15=4,G15,0)</f>
        <v>0</v>
      </c>
      <c r="BE15" s="166">
        <f>IF(AZ15=5,G15,0)</f>
        <v>0</v>
      </c>
      <c r="CA15" s="199">
        <v>1</v>
      </c>
      <c r="CB15" s="199">
        <v>1</v>
      </c>
      <c r="CZ15" s="166">
        <v>0</v>
      </c>
    </row>
    <row r="16" spans="1:104" x14ac:dyDescent="0.2">
      <c r="A16" s="193">
        <v>6</v>
      </c>
      <c r="B16" s="194" t="s">
        <v>99</v>
      </c>
      <c r="C16" s="195" t="s">
        <v>100</v>
      </c>
      <c r="D16" s="196" t="s">
        <v>93</v>
      </c>
      <c r="E16" s="197">
        <v>1.5</v>
      </c>
      <c r="F16" s="197">
        <v>0</v>
      </c>
      <c r="G16" s="198">
        <f>E16*F16</f>
        <v>0</v>
      </c>
      <c r="O16" s="192">
        <v>2</v>
      </c>
      <c r="AA16" s="166">
        <v>1</v>
      </c>
      <c r="AB16" s="166">
        <v>1</v>
      </c>
      <c r="AC16" s="166">
        <v>1</v>
      </c>
      <c r="AZ16" s="166">
        <v>1</v>
      </c>
      <c r="BA16" s="166">
        <f>IF(AZ16=1,G16,0)</f>
        <v>0</v>
      </c>
      <c r="BB16" s="166">
        <f>IF(AZ16=2,G16,0)</f>
        <v>0</v>
      </c>
      <c r="BC16" s="166">
        <f>IF(AZ16=3,G16,0)</f>
        <v>0</v>
      </c>
      <c r="BD16" s="166">
        <f>IF(AZ16=4,G16,0)</f>
        <v>0</v>
      </c>
      <c r="BE16" s="166">
        <f>IF(AZ16=5,G16,0)</f>
        <v>0</v>
      </c>
      <c r="CA16" s="199">
        <v>1</v>
      </c>
      <c r="CB16" s="199">
        <v>1</v>
      </c>
      <c r="CZ16" s="166">
        <v>0</v>
      </c>
    </row>
    <row r="17" spans="1:104" ht="22.5" x14ac:dyDescent="0.2">
      <c r="A17" s="193">
        <v>7</v>
      </c>
      <c r="B17" s="194" t="s">
        <v>101</v>
      </c>
      <c r="C17" s="195" t="s">
        <v>102</v>
      </c>
      <c r="D17" s="196" t="s">
        <v>93</v>
      </c>
      <c r="E17" s="197">
        <v>0.25</v>
      </c>
      <c r="F17" s="197">
        <v>0</v>
      </c>
      <c r="G17" s="198">
        <f>E17*F17</f>
        <v>0</v>
      </c>
      <c r="O17" s="192">
        <v>2</v>
      </c>
      <c r="AA17" s="166">
        <v>1</v>
      </c>
      <c r="AB17" s="166">
        <v>1</v>
      </c>
      <c r="AC17" s="166">
        <v>1</v>
      </c>
      <c r="AZ17" s="166">
        <v>1</v>
      </c>
      <c r="BA17" s="166">
        <f>IF(AZ17=1,G17,0)</f>
        <v>0</v>
      </c>
      <c r="BB17" s="166">
        <f>IF(AZ17=2,G17,0)</f>
        <v>0</v>
      </c>
      <c r="BC17" s="166">
        <f>IF(AZ17=3,G17,0)</f>
        <v>0</v>
      </c>
      <c r="BD17" s="166">
        <f>IF(AZ17=4,G17,0)</f>
        <v>0</v>
      </c>
      <c r="BE17" s="166">
        <f>IF(AZ17=5,G17,0)</f>
        <v>0</v>
      </c>
      <c r="CA17" s="199">
        <v>1</v>
      </c>
      <c r="CB17" s="199">
        <v>1</v>
      </c>
      <c r="CZ17" s="166">
        <v>0</v>
      </c>
    </row>
    <row r="18" spans="1:104" x14ac:dyDescent="0.2">
      <c r="A18" s="193">
        <v>8</v>
      </c>
      <c r="B18" s="194" t="s">
        <v>103</v>
      </c>
      <c r="C18" s="195" t="s">
        <v>104</v>
      </c>
      <c r="D18" s="196" t="s">
        <v>90</v>
      </c>
      <c r="E18" s="197">
        <v>137</v>
      </c>
      <c r="F18" s="197">
        <v>0</v>
      </c>
      <c r="G18" s="198">
        <f>E18*F18</f>
        <v>0</v>
      </c>
      <c r="O18" s="192">
        <v>2</v>
      </c>
      <c r="AA18" s="166">
        <v>1</v>
      </c>
      <c r="AB18" s="166">
        <v>1</v>
      </c>
      <c r="AC18" s="166">
        <v>1</v>
      </c>
      <c r="AZ18" s="166">
        <v>1</v>
      </c>
      <c r="BA18" s="166">
        <f>IF(AZ18=1,G18,0)</f>
        <v>0</v>
      </c>
      <c r="BB18" s="166">
        <f>IF(AZ18=2,G18,0)</f>
        <v>0</v>
      </c>
      <c r="BC18" s="166">
        <f>IF(AZ18=3,G18,0)</f>
        <v>0</v>
      </c>
      <c r="BD18" s="166">
        <f>IF(AZ18=4,G18,0)</f>
        <v>0</v>
      </c>
      <c r="BE18" s="166">
        <f>IF(AZ18=5,G18,0)</f>
        <v>0</v>
      </c>
      <c r="CA18" s="199">
        <v>1</v>
      </c>
      <c r="CB18" s="199">
        <v>1</v>
      </c>
      <c r="CZ18" s="166">
        <v>0</v>
      </c>
    </row>
    <row r="19" spans="1:104" x14ac:dyDescent="0.2">
      <c r="A19" s="193">
        <v>9</v>
      </c>
      <c r="B19" s="194" t="s">
        <v>105</v>
      </c>
      <c r="C19" s="195" t="s">
        <v>106</v>
      </c>
      <c r="D19" s="196" t="s">
        <v>90</v>
      </c>
      <c r="E19" s="197">
        <v>137</v>
      </c>
      <c r="F19" s="197">
        <v>0</v>
      </c>
      <c r="G19" s="198">
        <f>E19*F19</f>
        <v>0</v>
      </c>
      <c r="O19" s="192">
        <v>2</v>
      </c>
      <c r="AA19" s="166">
        <v>1</v>
      </c>
      <c r="AB19" s="166">
        <v>1</v>
      </c>
      <c r="AC19" s="166">
        <v>1</v>
      </c>
      <c r="AZ19" s="166">
        <v>1</v>
      </c>
      <c r="BA19" s="166">
        <f>IF(AZ19=1,G19,0)</f>
        <v>0</v>
      </c>
      <c r="BB19" s="166">
        <f>IF(AZ19=2,G19,0)</f>
        <v>0</v>
      </c>
      <c r="BC19" s="166">
        <f>IF(AZ19=3,G19,0)</f>
        <v>0</v>
      </c>
      <c r="BD19" s="166">
        <f>IF(AZ19=4,G19,0)</f>
        <v>0</v>
      </c>
      <c r="BE19" s="166">
        <f>IF(AZ19=5,G19,0)</f>
        <v>0</v>
      </c>
      <c r="CA19" s="199">
        <v>1</v>
      </c>
      <c r="CB19" s="199">
        <v>1</v>
      </c>
      <c r="CZ19" s="166">
        <v>0</v>
      </c>
    </row>
    <row r="20" spans="1:104" x14ac:dyDescent="0.2">
      <c r="A20" s="193">
        <v>10</v>
      </c>
      <c r="B20" s="194" t="s">
        <v>107</v>
      </c>
      <c r="C20" s="195" t="s">
        <v>108</v>
      </c>
      <c r="D20" s="196" t="s">
        <v>93</v>
      </c>
      <c r="E20" s="197">
        <v>13.7</v>
      </c>
      <c r="F20" s="197">
        <v>0</v>
      </c>
      <c r="G20" s="198">
        <f>E20*F20</f>
        <v>0</v>
      </c>
      <c r="O20" s="192">
        <v>2</v>
      </c>
      <c r="AA20" s="166">
        <v>3</v>
      </c>
      <c r="AB20" s="166">
        <v>1</v>
      </c>
      <c r="AC20" s="166">
        <v>10364200</v>
      </c>
      <c r="AZ20" s="166">
        <v>1</v>
      </c>
      <c r="BA20" s="166">
        <f>IF(AZ20=1,G20,0)</f>
        <v>0</v>
      </c>
      <c r="BB20" s="166">
        <f>IF(AZ20=2,G20,0)</f>
        <v>0</v>
      </c>
      <c r="BC20" s="166">
        <f>IF(AZ20=3,G20,0)</f>
        <v>0</v>
      </c>
      <c r="BD20" s="166">
        <f>IF(AZ20=4,G20,0)</f>
        <v>0</v>
      </c>
      <c r="BE20" s="166">
        <f>IF(AZ20=5,G20,0)</f>
        <v>0</v>
      </c>
      <c r="CA20" s="199">
        <v>3</v>
      </c>
      <c r="CB20" s="199">
        <v>1</v>
      </c>
      <c r="CZ20" s="166">
        <v>1.67</v>
      </c>
    </row>
    <row r="21" spans="1:104" x14ac:dyDescent="0.2">
      <c r="A21" s="200"/>
      <c r="B21" s="202"/>
      <c r="C21" s="203" t="s">
        <v>109</v>
      </c>
      <c r="D21" s="204"/>
      <c r="E21" s="205">
        <v>13.7</v>
      </c>
      <c r="F21" s="206"/>
      <c r="G21" s="207"/>
      <c r="M21" s="201" t="s">
        <v>109</v>
      </c>
      <c r="O21" s="192"/>
    </row>
    <row r="22" spans="1:104" x14ac:dyDescent="0.2">
      <c r="A22" s="208"/>
      <c r="B22" s="209" t="s">
        <v>75</v>
      </c>
      <c r="C22" s="210" t="str">
        <f>CONCATENATE(B10," ",C10)</f>
        <v>1 Zemní práce</v>
      </c>
      <c r="D22" s="211"/>
      <c r="E22" s="212"/>
      <c r="F22" s="213"/>
      <c r="G22" s="214">
        <f>SUM(G10:G21)</f>
        <v>0</v>
      </c>
      <c r="O22" s="192">
        <v>4</v>
      </c>
      <c r="BA22" s="215">
        <f>SUM(BA10:BA21)</f>
        <v>0</v>
      </c>
      <c r="BB22" s="215">
        <f>SUM(BB10:BB21)</f>
        <v>0</v>
      </c>
      <c r="BC22" s="215">
        <f>SUM(BC10:BC21)</f>
        <v>0</v>
      </c>
      <c r="BD22" s="215">
        <f>SUM(BD10:BD21)</f>
        <v>0</v>
      </c>
      <c r="BE22" s="215">
        <f>SUM(BE10:BE21)</f>
        <v>0</v>
      </c>
    </row>
    <row r="23" spans="1:104" x14ac:dyDescent="0.2">
      <c r="A23" s="185" t="s">
        <v>72</v>
      </c>
      <c r="B23" s="186" t="s">
        <v>110</v>
      </c>
      <c r="C23" s="187" t="s">
        <v>111</v>
      </c>
      <c r="D23" s="188"/>
      <c r="E23" s="189"/>
      <c r="F23" s="189"/>
      <c r="G23" s="190"/>
      <c r="H23" s="191"/>
      <c r="I23" s="191"/>
      <c r="O23" s="192">
        <v>1</v>
      </c>
    </row>
    <row r="24" spans="1:104" x14ac:dyDescent="0.2">
      <c r="A24" s="193">
        <v>11</v>
      </c>
      <c r="B24" s="194" t="s">
        <v>112</v>
      </c>
      <c r="C24" s="195" t="s">
        <v>113</v>
      </c>
      <c r="D24" s="196" t="s">
        <v>90</v>
      </c>
      <c r="E24" s="197">
        <v>274</v>
      </c>
      <c r="F24" s="197">
        <v>0</v>
      </c>
      <c r="G24" s="198">
        <f>E24*F24</f>
        <v>0</v>
      </c>
      <c r="O24" s="192">
        <v>2</v>
      </c>
      <c r="AA24" s="166">
        <v>1</v>
      </c>
      <c r="AB24" s="166">
        <v>1</v>
      </c>
      <c r="AC24" s="166">
        <v>1</v>
      </c>
      <c r="AZ24" s="166">
        <v>1</v>
      </c>
      <c r="BA24" s="166">
        <f>IF(AZ24=1,G24,0)</f>
        <v>0</v>
      </c>
      <c r="BB24" s="166">
        <f>IF(AZ24=2,G24,0)</f>
        <v>0</v>
      </c>
      <c r="BC24" s="166">
        <f>IF(AZ24=3,G24,0)</f>
        <v>0</v>
      </c>
      <c r="BD24" s="166">
        <f>IF(AZ24=4,G24,0)</f>
        <v>0</v>
      </c>
      <c r="BE24" s="166">
        <f>IF(AZ24=5,G24,0)</f>
        <v>0</v>
      </c>
      <c r="CA24" s="199">
        <v>1</v>
      </c>
      <c r="CB24" s="199">
        <v>1</v>
      </c>
      <c r="CZ24" s="166">
        <v>0</v>
      </c>
    </row>
    <row r="25" spans="1:104" x14ac:dyDescent="0.2">
      <c r="A25" s="200"/>
      <c r="B25" s="202"/>
      <c r="C25" s="203" t="s">
        <v>114</v>
      </c>
      <c r="D25" s="204"/>
      <c r="E25" s="205">
        <v>274</v>
      </c>
      <c r="F25" s="206"/>
      <c r="G25" s="207"/>
      <c r="M25" s="201" t="s">
        <v>114</v>
      </c>
      <c r="O25" s="192"/>
    </row>
    <row r="26" spans="1:104" x14ac:dyDescent="0.2">
      <c r="A26" s="193">
        <v>12</v>
      </c>
      <c r="B26" s="194" t="s">
        <v>115</v>
      </c>
      <c r="C26" s="195" t="s">
        <v>116</v>
      </c>
      <c r="D26" s="196" t="s">
        <v>90</v>
      </c>
      <c r="E26" s="197">
        <v>137</v>
      </c>
      <c r="F26" s="197">
        <v>0</v>
      </c>
      <c r="G26" s="198">
        <f>E26*F26</f>
        <v>0</v>
      </c>
      <c r="O26" s="192">
        <v>2</v>
      </c>
      <c r="AA26" s="166">
        <v>1</v>
      </c>
      <c r="AB26" s="166">
        <v>1</v>
      </c>
      <c r="AC26" s="166">
        <v>1</v>
      </c>
      <c r="AZ26" s="166">
        <v>1</v>
      </c>
      <c r="BA26" s="166">
        <f>IF(AZ26=1,G26,0)</f>
        <v>0</v>
      </c>
      <c r="BB26" s="166">
        <f>IF(AZ26=2,G26,0)</f>
        <v>0</v>
      </c>
      <c r="BC26" s="166">
        <f>IF(AZ26=3,G26,0)</f>
        <v>0</v>
      </c>
      <c r="BD26" s="166">
        <f>IF(AZ26=4,G26,0)</f>
        <v>0</v>
      </c>
      <c r="BE26" s="166">
        <f>IF(AZ26=5,G26,0)</f>
        <v>0</v>
      </c>
      <c r="CA26" s="199">
        <v>1</v>
      </c>
      <c r="CB26" s="199">
        <v>1</v>
      </c>
      <c r="CZ26" s="166">
        <v>0</v>
      </c>
    </row>
    <row r="27" spans="1:104" x14ac:dyDescent="0.2">
      <c r="A27" s="193">
        <v>13</v>
      </c>
      <c r="B27" s="194" t="s">
        <v>117</v>
      </c>
      <c r="C27" s="195" t="s">
        <v>118</v>
      </c>
      <c r="D27" s="196" t="s">
        <v>90</v>
      </c>
      <c r="E27" s="197">
        <v>137</v>
      </c>
      <c r="F27" s="197">
        <v>0</v>
      </c>
      <c r="G27" s="198">
        <f>E27*F27</f>
        <v>0</v>
      </c>
      <c r="O27" s="192">
        <v>2</v>
      </c>
      <c r="AA27" s="166">
        <v>1</v>
      </c>
      <c r="AB27" s="166">
        <v>1</v>
      </c>
      <c r="AC27" s="166">
        <v>1</v>
      </c>
      <c r="AZ27" s="166">
        <v>1</v>
      </c>
      <c r="BA27" s="166">
        <f>IF(AZ27=1,G27,0)</f>
        <v>0</v>
      </c>
      <c r="BB27" s="166">
        <f>IF(AZ27=2,G27,0)</f>
        <v>0</v>
      </c>
      <c r="BC27" s="166">
        <f>IF(AZ27=3,G27,0)</f>
        <v>0</v>
      </c>
      <c r="BD27" s="166">
        <f>IF(AZ27=4,G27,0)</f>
        <v>0</v>
      </c>
      <c r="BE27" s="166">
        <f>IF(AZ27=5,G27,0)</f>
        <v>0</v>
      </c>
      <c r="CA27" s="199">
        <v>1</v>
      </c>
      <c r="CB27" s="199">
        <v>1</v>
      </c>
      <c r="CZ27" s="166">
        <v>0</v>
      </c>
    </row>
    <row r="28" spans="1:104" ht="22.5" x14ac:dyDescent="0.2">
      <c r="A28" s="193">
        <v>14</v>
      </c>
      <c r="B28" s="194" t="s">
        <v>119</v>
      </c>
      <c r="C28" s="195" t="s">
        <v>120</v>
      </c>
      <c r="D28" s="196" t="s">
        <v>90</v>
      </c>
      <c r="E28" s="197">
        <v>137</v>
      </c>
      <c r="F28" s="197">
        <v>0</v>
      </c>
      <c r="G28" s="198">
        <f>E28*F28</f>
        <v>0</v>
      </c>
      <c r="O28" s="192">
        <v>2</v>
      </c>
      <c r="AA28" s="166">
        <v>1</v>
      </c>
      <c r="AB28" s="166">
        <v>1</v>
      </c>
      <c r="AC28" s="166">
        <v>1</v>
      </c>
      <c r="AZ28" s="166">
        <v>1</v>
      </c>
      <c r="BA28" s="166">
        <f>IF(AZ28=1,G28,0)</f>
        <v>0</v>
      </c>
      <c r="BB28" s="166">
        <f>IF(AZ28=2,G28,0)</f>
        <v>0</v>
      </c>
      <c r="BC28" s="166">
        <f>IF(AZ28=3,G28,0)</f>
        <v>0</v>
      </c>
      <c r="BD28" s="166">
        <f>IF(AZ28=4,G28,0)</f>
        <v>0</v>
      </c>
      <c r="BE28" s="166">
        <f>IF(AZ28=5,G28,0)</f>
        <v>0</v>
      </c>
      <c r="CA28" s="199">
        <v>1</v>
      </c>
      <c r="CB28" s="199">
        <v>1</v>
      </c>
      <c r="CZ28" s="166">
        <v>0</v>
      </c>
    </row>
    <row r="29" spans="1:104" x14ac:dyDescent="0.2">
      <c r="A29" s="193">
        <v>15</v>
      </c>
      <c r="B29" s="194" t="s">
        <v>121</v>
      </c>
      <c r="C29" s="195" t="s">
        <v>122</v>
      </c>
      <c r="D29" s="196" t="s">
        <v>123</v>
      </c>
      <c r="E29" s="197">
        <v>3</v>
      </c>
      <c r="F29" s="197">
        <v>0</v>
      </c>
      <c r="G29" s="198">
        <f>E29*F29</f>
        <v>0</v>
      </c>
      <c r="O29" s="192">
        <v>2</v>
      </c>
      <c r="AA29" s="166">
        <v>3</v>
      </c>
      <c r="AB29" s="166">
        <v>1</v>
      </c>
      <c r="AC29" s="166">
        <v>572442</v>
      </c>
      <c r="AZ29" s="166">
        <v>1</v>
      </c>
      <c r="BA29" s="166">
        <f>IF(AZ29=1,G29,0)</f>
        <v>0</v>
      </c>
      <c r="BB29" s="166">
        <f>IF(AZ29=2,G29,0)</f>
        <v>0</v>
      </c>
      <c r="BC29" s="166">
        <f>IF(AZ29=3,G29,0)</f>
        <v>0</v>
      </c>
      <c r="BD29" s="166">
        <f>IF(AZ29=4,G29,0)</f>
        <v>0</v>
      </c>
      <c r="BE29" s="166">
        <f>IF(AZ29=5,G29,0)</f>
        <v>0</v>
      </c>
      <c r="CA29" s="199">
        <v>3</v>
      </c>
      <c r="CB29" s="199">
        <v>1</v>
      </c>
      <c r="CZ29" s="166">
        <v>1E-3</v>
      </c>
    </row>
    <row r="30" spans="1:104" x14ac:dyDescent="0.2">
      <c r="A30" s="208"/>
      <c r="B30" s="209" t="s">
        <v>75</v>
      </c>
      <c r="C30" s="210" t="str">
        <f>CONCATENATE(B23," ",C23)</f>
        <v>181 Sadové úpravy</v>
      </c>
      <c r="D30" s="211"/>
      <c r="E30" s="212"/>
      <c r="F30" s="213"/>
      <c r="G30" s="214">
        <f>SUM(G23:G29)</f>
        <v>0</v>
      </c>
      <c r="O30" s="192">
        <v>4</v>
      </c>
      <c r="BA30" s="215">
        <f>SUM(BA23:BA29)</f>
        <v>0</v>
      </c>
      <c r="BB30" s="215">
        <f>SUM(BB23:BB29)</f>
        <v>0</v>
      </c>
      <c r="BC30" s="215">
        <f>SUM(BC23:BC29)</f>
        <v>0</v>
      </c>
      <c r="BD30" s="215">
        <f>SUM(BD23:BD29)</f>
        <v>0</v>
      </c>
      <c r="BE30" s="215">
        <f>SUM(BE23:BE29)</f>
        <v>0</v>
      </c>
    </row>
    <row r="31" spans="1:104" x14ac:dyDescent="0.2">
      <c r="A31" s="185" t="s">
        <v>72</v>
      </c>
      <c r="B31" s="186" t="s">
        <v>124</v>
      </c>
      <c r="C31" s="187" t="s">
        <v>125</v>
      </c>
      <c r="D31" s="188"/>
      <c r="E31" s="189"/>
      <c r="F31" s="189"/>
      <c r="G31" s="190"/>
      <c r="H31" s="191"/>
      <c r="I31" s="191"/>
      <c r="O31" s="192">
        <v>1</v>
      </c>
    </row>
    <row r="32" spans="1:104" x14ac:dyDescent="0.2">
      <c r="A32" s="193">
        <v>16</v>
      </c>
      <c r="B32" s="194" t="s">
        <v>126</v>
      </c>
      <c r="C32" s="195" t="s">
        <v>127</v>
      </c>
      <c r="D32" s="196" t="s">
        <v>93</v>
      </c>
      <c r="E32" s="197">
        <v>0.96599999999999997</v>
      </c>
      <c r="F32" s="197">
        <v>0</v>
      </c>
      <c r="G32" s="198">
        <f>E32*F32</f>
        <v>0</v>
      </c>
      <c r="O32" s="192">
        <v>2</v>
      </c>
      <c r="AA32" s="166">
        <v>1</v>
      </c>
      <c r="AB32" s="166">
        <v>1</v>
      </c>
      <c r="AC32" s="166">
        <v>1</v>
      </c>
      <c r="AZ32" s="166">
        <v>1</v>
      </c>
      <c r="BA32" s="166">
        <f>IF(AZ32=1,G32,0)</f>
        <v>0</v>
      </c>
      <c r="BB32" s="166">
        <f>IF(AZ32=2,G32,0)</f>
        <v>0</v>
      </c>
      <c r="BC32" s="166">
        <f>IF(AZ32=3,G32,0)</f>
        <v>0</v>
      </c>
      <c r="BD32" s="166">
        <f>IF(AZ32=4,G32,0)</f>
        <v>0</v>
      </c>
      <c r="BE32" s="166">
        <f>IF(AZ32=5,G32,0)</f>
        <v>0</v>
      </c>
      <c r="CA32" s="199">
        <v>1</v>
      </c>
      <c r="CB32" s="199">
        <v>1</v>
      </c>
      <c r="CZ32" s="166">
        <v>2.5169199999999998</v>
      </c>
    </row>
    <row r="33" spans="1:104" x14ac:dyDescent="0.2">
      <c r="A33" s="200"/>
      <c r="B33" s="202"/>
      <c r="C33" s="203" t="s">
        <v>128</v>
      </c>
      <c r="D33" s="204"/>
      <c r="E33" s="205">
        <v>0.96599999999999997</v>
      </c>
      <c r="F33" s="206"/>
      <c r="G33" s="207"/>
      <c r="M33" s="201" t="s">
        <v>128</v>
      </c>
      <c r="O33" s="192"/>
    </row>
    <row r="34" spans="1:104" x14ac:dyDescent="0.2">
      <c r="A34" s="193">
        <v>17</v>
      </c>
      <c r="B34" s="194" t="s">
        <v>129</v>
      </c>
      <c r="C34" s="195" t="s">
        <v>130</v>
      </c>
      <c r="D34" s="196" t="s">
        <v>93</v>
      </c>
      <c r="E34" s="197">
        <v>1.5</v>
      </c>
      <c r="F34" s="197">
        <v>0</v>
      </c>
      <c r="G34" s="198">
        <f>E34*F34</f>
        <v>0</v>
      </c>
      <c r="O34" s="192">
        <v>2</v>
      </c>
      <c r="AA34" s="166">
        <v>1</v>
      </c>
      <c r="AB34" s="166">
        <v>1</v>
      </c>
      <c r="AC34" s="166">
        <v>1</v>
      </c>
      <c r="AZ34" s="166">
        <v>1</v>
      </c>
      <c r="BA34" s="166">
        <f>IF(AZ34=1,G34,0)</f>
        <v>0</v>
      </c>
      <c r="BB34" s="166">
        <f>IF(AZ34=2,G34,0)</f>
        <v>0</v>
      </c>
      <c r="BC34" s="166">
        <f>IF(AZ34=3,G34,0)</f>
        <v>0</v>
      </c>
      <c r="BD34" s="166">
        <f>IF(AZ34=4,G34,0)</f>
        <v>0</v>
      </c>
      <c r="BE34" s="166">
        <f>IF(AZ34=5,G34,0)</f>
        <v>0</v>
      </c>
      <c r="CA34" s="199">
        <v>1</v>
      </c>
      <c r="CB34" s="199">
        <v>1</v>
      </c>
      <c r="CZ34" s="166">
        <v>2.3785500000000002</v>
      </c>
    </row>
    <row r="35" spans="1:104" x14ac:dyDescent="0.2">
      <c r="A35" s="200"/>
      <c r="B35" s="202"/>
      <c r="C35" s="203" t="s">
        <v>131</v>
      </c>
      <c r="D35" s="204"/>
      <c r="E35" s="205">
        <v>1.5</v>
      </c>
      <c r="F35" s="206"/>
      <c r="G35" s="207"/>
      <c r="M35" s="201" t="s">
        <v>131</v>
      </c>
      <c r="O35" s="192"/>
    </row>
    <row r="36" spans="1:104" x14ac:dyDescent="0.2">
      <c r="A36" s="208"/>
      <c r="B36" s="209" t="s">
        <v>75</v>
      </c>
      <c r="C36" s="210" t="str">
        <f>CONCATENATE(B31," ",C31)</f>
        <v>2 Základy a podkladní vrstvy</v>
      </c>
      <c r="D36" s="211"/>
      <c r="E36" s="212"/>
      <c r="F36" s="213"/>
      <c r="G36" s="214">
        <f>SUM(G31:G35)</f>
        <v>0</v>
      </c>
      <c r="O36" s="192">
        <v>4</v>
      </c>
      <c r="BA36" s="215">
        <f>SUM(BA31:BA35)</f>
        <v>0</v>
      </c>
      <c r="BB36" s="215">
        <f>SUM(BB31:BB35)</f>
        <v>0</v>
      </c>
      <c r="BC36" s="215">
        <f>SUM(BC31:BC35)</f>
        <v>0</v>
      </c>
      <c r="BD36" s="215">
        <f>SUM(BD31:BD35)</f>
        <v>0</v>
      </c>
      <c r="BE36" s="215">
        <f>SUM(BE31:BE35)</f>
        <v>0</v>
      </c>
    </row>
    <row r="37" spans="1:104" x14ac:dyDescent="0.2">
      <c r="A37" s="185" t="s">
        <v>72</v>
      </c>
      <c r="B37" s="186" t="s">
        <v>132</v>
      </c>
      <c r="C37" s="187" t="s">
        <v>133</v>
      </c>
      <c r="D37" s="188"/>
      <c r="E37" s="189"/>
      <c r="F37" s="189"/>
      <c r="G37" s="190"/>
      <c r="H37" s="191"/>
      <c r="I37" s="191"/>
      <c r="O37" s="192">
        <v>1</v>
      </c>
    </row>
    <row r="38" spans="1:104" ht="22.5" x14ac:dyDescent="0.2">
      <c r="A38" s="193">
        <v>18</v>
      </c>
      <c r="B38" s="194" t="s">
        <v>134</v>
      </c>
      <c r="C38" s="195" t="s">
        <v>135</v>
      </c>
      <c r="D38" s="196" t="s">
        <v>90</v>
      </c>
      <c r="E38" s="197">
        <v>12.5</v>
      </c>
      <c r="F38" s="197">
        <v>0</v>
      </c>
      <c r="G38" s="198">
        <f>E38*F38</f>
        <v>0</v>
      </c>
      <c r="O38" s="192">
        <v>2</v>
      </c>
      <c r="AA38" s="166">
        <v>1</v>
      </c>
      <c r="AB38" s="166">
        <v>1</v>
      </c>
      <c r="AC38" s="166">
        <v>1</v>
      </c>
      <c r="AZ38" s="166">
        <v>1</v>
      </c>
      <c r="BA38" s="166">
        <f>IF(AZ38=1,G38,0)</f>
        <v>0</v>
      </c>
      <c r="BB38" s="166">
        <f>IF(AZ38=2,G38,0)</f>
        <v>0</v>
      </c>
      <c r="BC38" s="166">
        <f>IF(AZ38=3,G38,0)</f>
        <v>0</v>
      </c>
      <c r="BD38" s="166">
        <f>IF(AZ38=4,G38,0)</f>
        <v>0</v>
      </c>
      <c r="BE38" s="166">
        <f>IF(AZ38=5,G38,0)</f>
        <v>0</v>
      </c>
      <c r="CA38" s="199">
        <v>1</v>
      </c>
      <c r="CB38" s="199">
        <v>1</v>
      </c>
      <c r="CZ38" s="166">
        <v>0.50065000000000004</v>
      </c>
    </row>
    <row r="39" spans="1:104" x14ac:dyDescent="0.2">
      <c r="A39" s="200"/>
      <c r="B39" s="202"/>
      <c r="C39" s="203" t="s">
        <v>136</v>
      </c>
      <c r="D39" s="204"/>
      <c r="E39" s="205">
        <v>12.5</v>
      </c>
      <c r="F39" s="206"/>
      <c r="G39" s="207"/>
      <c r="M39" s="201" t="s">
        <v>136</v>
      </c>
      <c r="O39" s="192"/>
    </row>
    <row r="40" spans="1:104" x14ac:dyDescent="0.2">
      <c r="A40" s="193">
        <v>19</v>
      </c>
      <c r="B40" s="194" t="s">
        <v>137</v>
      </c>
      <c r="C40" s="195" t="s">
        <v>138</v>
      </c>
      <c r="D40" s="196" t="s">
        <v>139</v>
      </c>
      <c r="E40" s="197">
        <v>2.35E-2</v>
      </c>
      <c r="F40" s="197">
        <v>0</v>
      </c>
      <c r="G40" s="198">
        <f>E40*F40</f>
        <v>0</v>
      </c>
      <c r="O40" s="192">
        <v>2</v>
      </c>
      <c r="AA40" s="166">
        <v>1</v>
      </c>
      <c r="AB40" s="166">
        <v>1</v>
      </c>
      <c r="AC40" s="166">
        <v>1</v>
      </c>
      <c r="AZ40" s="166">
        <v>1</v>
      </c>
      <c r="BA40" s="166">
        <f>IF(AZ40=1,G40,0)</f>
        <v>0</v>
      </c>
      <c r="BB40" s="166">
        <f>IF(AZ40=2,G40,0)</f>
        <v>0</v>
      </c>
      <c r="BC40" s="166">
        <f>IF(AZ40=3,G40,0)</f>
        <v>0</v>
      </c>
      <c r="BD40" s="166">
        <f>IF(AZ40=4,G40,0)</f>
        <v>0</v>
      </c>
      <c r="BE40" s="166">
        <f>IF(AZ40=5,G40,0)</f>
        <v>0</v>
      </c>
      <c r="CA40" s="199">
        <v>1</v>
      </c>
      <c r="CB40" s="199">
        <v>1</v>
      </c>
      <c r="CZ40" s="166">
        <v>1.0203100000000001</v>
      </c>
    </row>
    <row r="41" spans="1:104" x14ac:dyDescent="0.2">
      <c r="A41" s="200"/>
      <c r="B41" s="202"/>
      <c r="C41" s="203" t="s">
        <v>140</v>
      </c>
      <c r="D41" s="204"/>
      <c r="E41" s="205">
        <v>2.35E-2</v>
      </c>
      <c r="F41" s="206"/>
      <c r="G41" s="207"/>
      <c r="M41" s="201" t="s">
        <v>140</v>
      </c>
      <c r="O41" s="192"/>
    </row>
    <row r="42" spans="1:104" ht="22.5" x14ac:dyDescent="0.2">
      <c r="A42" s="193">
        <v>20</v>
      </c>
      <c r="B42" s="194" t="s">
        <v>141</v>
      </c>
      <c r="C42" s="195" t="s">
        <v>142</v>
      </c>
      <c r="D42" s="196" t="s">
        <v>143</v>
      </c>
      <c r="E42" s="197">
        <v>8</v>
      </c>
      <c r="F42" s="197">
        <v>0</v>
      </c>
      <c r="G42" s="198">
        <f>E42*F42</f>
        <v>0</v>
      </c>
      <c r="O42" s="192">
        <v>2</v>
      </c>
      <c r="AA42" s="166">
        <v>1</v>
      </c>
      <c r="AB42" s="166">
        <v>1</v>
      </c>
      <c r="AC42" s="166">
        <v>1</v>
      </c>
      <c r="AZ42" s="166">
        <v>1</v>
      </c>
      <c r="BA42" s="166">
        <f>IF(AZ42=1,G42,0)</f>
        <v>0</v>
      </c>
      <c r="BB42" s="166">
        <f>IF(AZ42=2,G42,0)</f>
        <v>0</v>
      </c>
      <c r="BC42" s="166">
        <f>IF(AZ42=3,G42,0)</f>
        <v>0</v>
      </c>
      <c r="BD42" s="166">
        <f>IF(AZ42=4,G42,0)</f>
        <v>0</v>
      </c>
      <c r="BE42" s="166">
        <f>IF(AZ42=5,G42,0)</f>
        <v>0</v>
      </c>
      <c r="CA42" s="199">
        <v>1</v>
      </c>
      <c r="CB42" s="199">
        <v>1</v>
      </c>
      <c r="CZ42" s="166">
        <v>8.8940000000000005E-2</v>
      </c>
    </row>
    <row r="43" spans="1:104" ht="22.5" x14ac:dyDescent="0.2">
      <c r="A43" s="193">
        <v>21</v>
      </c>
      <c r="B43" s="194" t="s">
        <v>144</v>
      </c>
      <c r="C43" s="195" t="s">
        <v>145</v>
      </c>
      <c r="D43" s="196" t="s">
        <v>139</v>
      </c>
      <c r="E43" s="197">
        <v>0.22520000000000001</v>
      </c>
      <c r="F43" s="197">
        <v>0</v>
      </c>
      <c r="G43" s="198">
        <f>E43*F43</f>
        <v>0</v>
      </c>
      <c r="O43" s="192">
        <v>2</v>
      </c>
      <c r="AA43" s="166">
        <v>1</v>
      </c>
      <c r="AB43" s="166">
        <v>1</v>
      </c>
      <c r="AC43" s="166">
        <v>1</v>
      </c>
      <c r="AZ43" s="166">
        <v>1</v>
      </c>
      <c r="BA43" s="166">
        <f>IF(AZ43=1,G43,0)</f>
        <v>0</v>
      </c>
      <c r="BB43" s="166">
        <f>IF(AZ43=2,G43,0)</f>
        <v>0</v>
      </c>
      <c r="BC43" s="166">
        <f>IF(AZ43=3,G43,0)</f>
        <v>0</v>
      </c>
      <c r="BD43" s="166">
        <f>IF(AZ43=4,G43,0)</f>
        <v>0</v>
      </c>
      <c r="BE43" s="166">
        <f>IF(AZ43=5,G43,0)</f>
        <v>0</v>
      </c>
      <c r="CA43" s="199">
        <v>1</v>
      </c>
      <c r="CB43" s="199">
        <v>1</v>
      </c>
      <c r="CZ43" s="166">
        <v>1.0900000000000001</v>
      </c>
    </row>
    <row r="44" spans="1:104" x14ac:dyDescent="0.2">
      <c r="A44" s="200"/>
      <c r="B44" s="202"/>
      <c r="C44" s="203" t="s">
        <v>146</v>
      </c>
      <c r="D44" s="204"/>
      <c r="E44" s="205">
        <v>0.22520000000000001</v>
      </c>
      <c r="F44" s="206"/>
      <c r="G44" s="207"/>
      <c r="M44" s="201" t="s">
        <v>146</v>
      </c>
      <c r="O44" s="192"/>
    </row>
    <row r="45" spans="1:104" x14ac:dyDescent="0.2">
      <c r="A45" s="193">
        <v>22</v>
      </c>
      <c r="B45" s="194" t="s">
        <v>147</v>
      </c>
      <c r="C45" s="195" t="s">
        <v>148</v>
      </c>
      <c r="D45" s="196" t="s">
        <v>90</v>
      </c>
      <c r="E45" s="197">
        <v>9</v>
      </c>
      <c r="F45" s="197">
        <v>0</v>
      </c>
      <c r="G45" s="198">
        <f>E45*F45</f>
        <v>0</v>
      </c>
      <c r="O45" s="192">
        <v>2</v>
      </c>
      <c r="AA45" s="166">
        <v>1</v>
      </c>
      <c r="AB45" s="166">
        <v>0</v>
      </c>
      <c r="AC45" s="166">
        <v>0</v>
      </c>
      <c r="AZ45" s="166">
        <v>1</v>
      </c>
      <c r="BA45" s="166">
        <f>IF(AZ45=1,G45,0)</f>
        <v>0</v>
      </c>
      <c r="BB45" s="166">
        <f>IF(AZ45=2,G45,0)</f>
        <v>0</v>
      </c>
      <c r="BC45" s="166">
        <f>IF(AZ45=3,G45,0)</f>
        <v>0</v>
      </c>
      <c r="BD45" s="166">
        <f>IF(AZ45=4,G45,0)</f>
        <v>0</v>
      </c>
      <c r="BE45" s="166">
        <f>IF(AZ45=5,G45,0)</f>
        <v>0</v>
      </c>
      <c r="CA45" s="199">
        <v>1</v>
      </c>
      <c r="CB45" s="199">
        <v>0</v>
      </c>
      <c r="CZ45" s="166">
        <v>7.0599999999999996E-2</v>
      </c>
    </row>
    <row r="46" spans="1:104" x14ac:dyDescent="0.2">
      <c r="A46" s="200"/>
      <c r="B46" s="202"/>
      <c r="C46" s="203" t="s">
        <v>149</v>
      </c>
      <c r="D46" s="204"/>
      <c r="E46" s="205">
        <v>9</v>
      </c>
      <c r="F46" s="206"/>
      <c r="G46" s="207"/>
      <c r="M46" s="201" t="s">
        <v>149</v>
      </c>
      <c r="O46" s="192"/>
    </row>
    <row r="47" spans="1:104" x14ac:dyDescent="0.2">
      <c r="A47" s="193">
        <v>23</v>
      </c>
      <c r="B47" s="194" t="s">
        <v>150</v>
      </c>
      <c r="C47" s="195" t="s">
        <v>151</v>
      </c>
      <c r="D47" s="196" t="s">
        <v>90</v>
      </c>
      <c r="E47" s="197">
        <v>36.92</v>
      </c>
      <c r="F47" s="197">
        <v>0</v>
      </c>
      <c r="G47" s="198">
        <f>E47*F47</f>
        <v>0</v>
      </c>
      <c r="O47" s="192">
        <v>2</v>
      </c>
      <c r="AA47" s="166">
        <v>1</v>
      </c>
      <c r="AB47" s="166">
        <v>1</v>
      </c>
      <c r="AC47" s="166">
        <v>1</v>
      </c>
      <c r="AZ47" s="166">
        <v>1</v>
      </c>
      <c r="BA47" s="166">
        <f>IF(AZ47=1,G47,0)</f>
        <v>0</v>
      </c>
      <c r="BB47" s="166">
        <f>IF(AZ47=2,G47,0)</f>
        <v>0</v>
      </c>
      <c r="BC47" s="166">
        <f>IF(AZ47=3,G47,0)</f>
        <v>0</v>
      </c>
      <c r="BD47" s="166">
        <f>IF(AZ47=4,G47,0)</f>
        <v>0</v>
      </c>
      <c r="BE47" s="166">
        <f>IF(AZ47=5,G47,0)</f>
        <v>0</v>
      </c>
      <c r="CA47" s="199">
        <v>1</v>
      </c>
      <c r="CB47" s="199">
        <v>1</v>
      </c>
      <c r="CZ47" s="166">
        <v>0.1055</v>
      </c>
    </row>
    <row r="48" spans="1:104" x14ac:dyDescent="0.2">
      <c r="A48" s="200"/>
      <c r="B48" s="202"/>
      <c r="C48" s="203" t="s">
        <v>152</v>
      </c>
      <c r="D48" s="204"/>
      <c r="E48" s="205">
        <v>36.92</v>
      </c>
      <c r="F48" s="206"/>
      <c r="G48" s="207"/>
      <c r="M48" s="201" t="s">
        <v>152</v>
      </c>
      <c r="O48" s="192"/>
    </row>
    <row r="49" spans="1:104" x14ac:dyDescent="0.2">
      <c r="A49" s="208"/>
      <c r="B49" s="209" t="s">
        <v>75</v>
      </c>
      <c r="C49" s="210" t="str">
        <f>CONCATENATE(B37," ",C37)</f>
        <v>3 Svislé a kompletní konstrukce</v>
      </c>
      <c r="D49" s="211"/>
      <c r="E49" s="212"/>
      <c r="F49" s="213"/>
      <c r="G49" s="214">
        <f>SUM(G37:G48)</f>
        <v>0</v>
      </c>
      <c r="O49" s="192">
        <v>4</v>
      </c>
      <c r="BA49" s="215">
        <f>SUM(BA37:BA48)</f>
        <v>0</v>
      </c>
      <c r="BB49" s="215">
        <f>SUM(BB37:BB48)</f>
        <v>0</v>
      </c>
      <c r="BC49" s="215">
        <f>SUM(BC37:BC48)</f>
        <v>0</v>
      </c>
      <c r="BD49" s="215">
        <f>SUM(BD37:BD48)</f>
        <v>0</v>
      </c>
      <c r="BE49" s="215">
        <f>SUM(BE37:BE48)</f>
        <v>0</v>
      </c>
    </row>
    <row r="50" spans="1:104" x14ac:dyDescent="0.2">
      <c r="A50" s="185" t="s">
        <v>72</v>
      </c>
      <c r="B50" s="186" t="s">
        <v>153</v>
      </c>
      <c r="C50" s="187" t="s">
        <v>154</v>
      </c>
      <c r="D50" s="188"/>
      <c r="E50" s="189"/>
      <c r="F50" s="189"/>
      <c r="G50" s="190"/>
      <c r="H50" s="191"/>
      <c r="I50" s="191"/>
      <c r="O50" s="192">
        <v>1</v>
      </c>
    </row>
    <row r="51" spans="1:104" x14ac:dyDescent="0.2">
      <c r="A51" s="193">
        <v>24</v>
      </c>
      <c r="B51" s="194" t="s">
        <v>155</v>
      </c>
      <c r="C51" s="195" t="s">
        <v>156</v>
      </c>
      <c r="D51" s="196" t="s">
        <v>143</v>
      </c>
      <c r="E51" s="197">
        <v>22</v>
      </c>
      <c r="F51" s="197">
        <v>0</v>
      </c>
      <c r="G51" s="198">
        <f>E51*F51</f>
        <v>0</v>
      </c>
      <c r="O51" s="192">
        <v>2</v>
      </c>
      <c r="AA51" s="166">
        <v>1</v>
      </c>
      <c r="AB51" s="166">
        <v>1</v>
      </c>
      <c r="AC51" s="166">
        <v>1</v>
      </c>
      <c r="AZ51" s="166">
        <v>1</v>
      </c>
      <c r="BA51" s="166">
        <f>IF(AZ51=1,G51,0)</f>
        <v>0</v>
      </c>
      <c r="BB51" s="166">
        <f>IF(AZ51=2,G51,0)</f>
        <v>0</v>
      </c>
      <c r="BC51" s="166">
        <f>IF(AZ51=3,G51,0)</f>
        <v>0</v>
      </c>
      <c r="BD51" s="166">
        <f>IF(AZ51=4,G51,0)</f>
        <v>0</v>
      </c>
      <c r="BE51" s="166">
        <f>IF(AZ51=5,G51,0)</f>
        <v>0</v>
      </c>
      <c r="CA51" s="199">
        <v>1</v>
      </c>
      <c r="CB51" s="199">
        <v>1</v>
      </c>
      <c r="CZ51" s="166">
        <v>2.5340000000000001E-2</v>
      </c>
    </row>
    <row r="52" spans="1:104" x14ac:dyDescent="0.2">
      <c r="A52" s="200"/>
      <c r="B52" s="202"/>
      <c r="C52" s="203" t="s">
        <v>157</v>
      </c>
      <c r="D52" s="204"/>
      <c r="E52" s="205">
        <v>22</v>
      </c>
      <c r="F52" s="206"/>
      <c r="G52" s="207"/>
      <c r="M52" s="201" t="s">
        <v>157</v>
      </c>
      <c r="O52" s="192"/>
    </row>
    <row r="53" spans="1:104" x14ac:dyDescent="0.2">
      <c r="A53" s="208"/>
      <c r="B53" s="209" t="s">
        <v>75</v>
      </c>
      <c r="C53" s="210" t="str">
        <f>CONCATENATE(B50," ",C50)</f>
        <v>4 Vodorovné konstrukce</v>
      </c>
      <c r="D53" s="211"/>
      <c r="E53" s="212"/>
      <c r="F53" s="213"/>
      <c r="G53" s="214">
        <f>SUM(G50:G52)</f>
        <v>0</v>
      </c>
      <c r="O53" s="192">
        <v>4</v>
      </c>
      <c r="BA53" s="215">
        <f>SUM(BA50:BA52)</f>
        <v>0</v>
      </c>
      <c r="BB53" s="215">
        <f>SUM(BB50:BB52)</f>
        <v>0</v>
      </c>
      <c r="BC53" s="215">
        <f>SUM(BC50:BC52)</f>
        <v>0</v>
      </c>
      <c r="BD53" s="215">
        <f>SUM(BD50:BD52)</f>
        <v>0</v>
      </c>
      <c r="BE53" s="215">
        <f>SUM(BE50:BE52)</f>
        <v>0</v>
      </c>
    </row>
    <row r="54" spans="1:104" x14ac:dyDescent="0.2">
      <c r="A54" s="185" t="s">
        <v>72</v>
      </c>
      <c r="B54" s="186" t="s">
        <v>158</v>
      </c>
      <c r="C54" s="187" t="s">
        <v>159</v>
      </c>
      <c r="D54" s="188"/>
      <c r="E54" s="189"/>
      <c r="F54" s="189"/>
      <c r="G54" s="190"/>
      <c r="H54" s="191"/>
      <c r="I54" s="191"/>
      <c r="O54" s="192">
        <v>1</v>
      </c>
    </row>
    <row r="55" spans="1:104" ht="22.5" x14ac:dyDescent="0.2">
      <c r="A55" s="193">
        <v>25</v>
      </c>
      <c r="B55" s="194" t="s">
        <v>160</v>
      </c>
      <c r="C55" s="195" t="s">
        <v>161</v>
      </c>
      <c r="D55" s="196" t="s">
        <v>90</v>
      </c>
      <c r="E55" s="197">
        <v>25</v>
      </c>
      <c r="F55" s="197">
        <v>0</v>
      </c>
      <c r="G55" s="198">
        <f>E55*F55</f>
        <v>0</v>
      </c>
      <c r="O55" s="192">
        <v>2</v>
      </c>
      <c r="AA55" s="166">
        <v>11</v>
      </c>
      <c r="AB55" s="166">
        <v>3</v>
      </c>
      <c r="AC55" s="166">
        <v>164</v>
      </c>
      <c r="AZ55" s="166">
        <v>1</v>
      </c>
      <c r="BA55" s="166">
        <f>IF(AZ55=1,G55,0)</f>
        <v>0</v>
      </c>
      <c r="BB55" s="166">
        <f>IF(AZ55=2,G55,0)</f>
        <v>0</v>
      </c>
      <c r="BC55" s="166">
        <f>IF(AZ55=3,G55,0)</f>
        <v>0</v>
      </c>
      <c r="BD55" s="166">
        <f>IF(AZ55=4,G55,0)</f>
        <v>0</v>
      </c>
      <c r="BE55" s="166">
        <f>IF(AZ55=5,G55,0)</f>
        <v>0</v>
      </c>
      <c r="CA55" s="199">
        <v>11</v>
      </c>
      <c r="CB55" s="199">
        <v>3</v>
      </c>
      <c r="CZ55" s="166">
        <v>0</v>
      </c>
    </row>
    <row r="56" spans="1:104" x14ac:dyDescent="0.2">
      <c r="A56" s="200"/>
      <c r="B56" s="202"/>
      <c r="C56" s="203" t="s">
        <v>162</v>
      </c>
      <c r="D56" s="204"/>
      <c r="E56" s="205">
        <v>25</v>
      </c>
      <c r="F56" s="206"/>
      <c r="G56" s="207"/>
      <c r="M56" s="201" t="s">
        <v>162</v>
      </c>
      <c r="O56" s="192"/>
    </row>
    <row r="57" spans="1:104" ht="22.5" x14ac:dyDescent="0.2">
      <c r="A57" s="193">
        <v>26</v>
      </c>
      <c r="B57" s="194" t="s">
        <v>163</v>
      </c>
      <c r="C57" s="195" t="s">
        <v>164</v>
      </c>
      <c r="D57" s="196" t="s">
        <v>93</v>
      </c>
      <c r="E57" s="197">
        <v>0.9</v>
      </c>
      <c r="F57" s="197">
        <v>0</v>
      </c>
      <c r="G57" s="198">
        <f>E57*F57</f>
        <v>0</v>
      </c>
      <c r="O57" s="192">
        <v>2</v>
      </c>
      <c r="AA57" s="166">
        <v>1</v>
      </c>
      <c r="AB57" s="166">
        <v>1</v>
      </c>
      <c r="AC57" s="166">
        <v>1</v>
      </c>
      <c r="AZ57" s="166">
        <v>1</v>
      </c>
      <c r="BA57" s="166">
        <f>IF(AZ57=1,G57,0)</f>
        <v>0</v>
      </c>
      <c r="BB57" s="166">
        <f>IF(AZ57=2,G57,0)</f>
        <v>0</v>
      </c>
      <c r="BC57" s="166">
        <f>IF(AZ57=3,G57,0)</f>
        <v>0</v>
      </c>
      <c r="BD57" s="166">
        <f>IF(AZ57=4,G57,0)</f>
        <v>0</v>
      </c>
      <c r="BE57" s="166">
        <f>IF(AZ57=5,G57,0)</f>
        <v>0</v>
      </c>
      <c r="CA57" s="199">
        <v>1</v>
      </c>
      <c r="CB57" s="199">
        <v>1</v>
      </c>
      <c r="CZ57" s="166">
        <v>2.16</v>
      </c>
    </row>
    <row r="58" spans="1:104" x14ac:dyDescent="0.2">
      <c r="A58" s="200"/>
      <c r="B58" s="202"/>
      <c r="C58" s="203" t="s">
        <v>165</v>
      </c>
      <c r="D58" s="204"/>
      <c r="E58" s="205">
        <v>0.9</v>
      </c>
      <c r="F58" s="206"/>
      <c r="G58" s="207"/>
      <c r="M58" s="201" t="s">
        <v>165</v>
      </c>
      <c r="O58" s="192"/>
    </row>
    <row r="59" spans="1:104" x14ac:dyDescent="0.2">
      <c r="A59" s="193">
        <v>27</v>
      </c>
      <c r="B59" s="194" t="s">
        <v>166</v>
      </c>
      <c r="C59" s="195" t="s">
        <v>167</v>
      </c>
      <c r="D59" s="196" t="s">
        <v>90</v>
      </c>
      <c r="E59" s="197">
        <v>6.72</v>
      </c>
      <c r="F59" s="197">
        <v>0</v>
      </c>
      <c r="G59" s="198">
        <f>E59*F59</f>
        <v>0</v>
      </c>
      <c r="O59" s="192">
        <v>2</v>
      </c>
      <c r="AA59" s="166">
        <v>1</v>
      </c>
      <c r="AB59" s="166">
        <v>0</v>
      </c>
      <c r="AC59" s="166">
        <v>0</v>
      </c>
      <c r="AZ59" s="166">
        <v>1</v>
      </c>
      <c r="BA59" s="166">
        <f>IF(AZ59=1,G59,0)</f>
        <v>0</v>
      </c>
      <c r="BB59" s="166">
        <f>IF(AZ59=2,G59,0)</f>
        <v>0</v>
      </c>
      <c r="BC59" s="166">
        <f>IF(AZ59=3,G59,0)</f>
        <v>0</v>
      </c>
      <c r="BD59" s="166">
        <f>IF(AZ59=4,G59,0)</f>
        <v>0</v>
      </c>
      <c r="BE59" s="166">
        <f>IF(AZ59=5,G59,0)</f>
        <v>0</v>
      </c>
      <c r="CA59" s="199">
        <v>1</v>
      </c>
      <c r="CB59" s="199">
        <v>0</v>
      </c>
      <c r="CZ59" s="166">
        <v>0</v>
      </c>
    </row>
    <row r="60" spans="1:104" x14ac:dyDescent="0.2">
      <c r="A60" s="200"/>
      <c r="B60" s="202"/>
      <c r="C60" s="203" t="s">
        <v>168</v>
      </c>
      <c r="D60" s="204"/>
      <c r="E60" s="205">
        <v>6.72</v>
      </c>
      <c r="F60" s="206"/>
      <c r="G60" s="207"/>
      <c r="M60" s="201" t="s">
        <v>168</v>
      </c>
      <c r="O60" s="192"/>
    </row>
    <row r="61" spans="1:104" x14ac:dyDescent="0.2">
      <c r="A61" s="193">
        <v>28</v>
      </c>
      <c r="B61" s="194" t="s">
        <v>169</v>
      </c>
      <c r="C61" s="195" t="s">
        <v>170</v>
      </c>
      <c r="D61" s="196" t="s">
        <v>93</v>
      </c>
      <c r="E61" s="197">
        <v>4.2</v>
      </c>
      <c r="F61" s="197">
        <v>0</v>
      </c>
      <c r="G61" s="198">
        <f>E61*F61</f>
        <v>0</v>
      </c>
      <c r="O61" s="192">
        <v>2</v>
      </c>
      <c r="AA61" s="166">
        <v>1</v>
      </c>
      <c r="AB61" s="166">
        <v>1</v>
      </c>
      <c r="AC61" s="166">
        <v>1</v>
      </c>
      <c r="AZ61" s="166">
        <v>1</v>
      </c>
      <c r="BA61" s="166">
        <f>IF(AZ61=1,G61,0)</f>
        <v>0</v>
      </c>
      <c r="BB61" s="166">
        <f>IF(AZ61=2,G61,0)</f>
        <v>0</v>
      </c>
      <c r="BC61" s="166">
        <f>IF(AZ61=3,G61,0)</f>
        <v>0</v>
      </c>
      <c r="BD61" s="166">
        <f>IF(AZ61=4,G61,0)</f>
        <v>0</v>
      </c>
      <c r="BE61" s="166">
        <f>IF(AZ61=5,G61,0)</f>
        <v>0</v>
      </c>
      <c r="CA61" s="199">
        <v>1</v>
      </c>
      <c r="CB61" s="199">
        <v>1</v>
      </c>
      <c r="CZ61" s="166">
        <v>2.024</v>
      </c>
    </row>
    <row r="62" spans="1:104" x14ac:dyDescent="0.2">
      <c r="A62" s="200"/>
      <c r="B62" s="202"/>
      <c r="C62" s="203" t="s">
        <v>171</v>
      </c>
      <c r="D62" s="204"/>
      <c r="E62" s="205">
        <v>4.2</v>
      </c>
      <c r="F62" s="206"/>
      <c r="G62" s="207"/>
      <c r="M62" s="201" t="s">
        <v>171</v>
      </c>
      <c r="O62" s="192"/>
    </row>
    <row r="63" spans="1:104" x14ac:dyDescent="0.2">
      <c r="A63" s="208"/>
      <c r="B63" s="209" t="s">
        <v>75</v>
      </c>
      <c r="C63" s="210" t="str">
        <f>CONCATENATE(B54," ",C54)</f>
        <v>46 Zpevněné plochy</v>
      </c>
      <c r="D63" s="211"/>
      <c r="E63" s="212"/>
      <c r="F63" s="213"/>
      <c r="G63" s="214">
        <f>SUM(G54:G62)</f>
        <v>0</v>
      </c>
      <c r="O63" s="192">
        <v>4</v>
      </c>
      <c r="BA63" s="215">
        <f>SUM(BA54:BA62)</f>
        <v>0</v>
      </c>
      <c r="BB63" s="215">
        <f>SUM(BB54:BB62)</f>
        <v>0</v>
      </c>
      <c r="BC63" s="215">
        <f>SUM(BC54:BC62)</f>
        <v>0</v>
      </c>
      <c r="BD63" s="215">
        <f>SUM(BD54:BD62)</f>
        <v>0</v>
      </c>
      <c r="BE63" s="215">
        <f>SUM(BE54:BE62)</f>
        <v>0</v>
      </c>
    </row>
    <row r="64" spans="1:104" x14ac:dyDescent="0.2">
      <c r="A64" s="185" t="s">
        <v>72</v>
      </c>
      <c r="B64" s="186" t="s">
        <v>172</v>
      </c>
      <c r="C64" s="187" t="s">
        <v>173</v>
      </c>
      <c r="D64" s="188"/>
      <c r="E64" s="189"/>
      <c r="F64" s="189"/>
      <c r="G64" s="190"/>
      <c r="H64" s="191"/>
      <c r="I64" s="191"/>
      <c r="O64" s="192">
        <v>1</v>
      </c>
    </row>
    <row r="65" spans="1:104" ht="22.5" x14ac:dyDescent="0.2">
      <c r="A65" s="193">
        <v>29</v>
      </c>
      <c r="B65" s="194" t="s">
        <v>174</v>
      </c>
      <c r="C65" s="195" t="s">
        <v>175</v>
      </c>
      <c r="D65" s="196" t="s">
        <v>176</v>
      </c>
      <c r="E65" s="197">
        <v>32</v>
      </c>
      <c r="F65" s="197">
        <v>0</v>
      </c>
      <c r="G65" s="198">
        <f>E65*F65</f>
        <v>0</v>
      </c>
      <c r="O65" s="192">
        <v>2</v>
      </c>
      <c r="AA65" s="166">
        <v>1</v>
      </c>
      <c r="AB65" s="166">
        <v>1</v>
      </c>
      <c r="AC65" s="166">
        <v>1</v>
      </c>
      <c r="AZ65" s="166">
        <v>1</v>
      </c>
      <c r="BA65" s="166">
        <f>IF(AZ65=1,G65,0)</f>
        <v>0</v>
      </c>
      <c r="BB65" s="166">
        <f>IF(AZ65=2,G65,0)</f>
        <v>0</v>
      </c>
      <c r="BC65" s="166">
        <f>IF(AZ65=3,G65,0)</f>
        <v>0</v>
      </c>
      <c r="BD65" s="166">
        <f>IF(AZ65=4,G65,0)</f>
        <v>0</v>
      </c>
      <c r="BE65" s="166">
        <f>IF(AZ65=5,G65,0)</f>
        <v>0</v>
      </c>
      <c r="CA65" s="199">
        <v>1</v>
      </c>
      <c r="CB65" s="199">
        <v>1</v>
      </c>
      <c r="CZ65" s="166">
        <v>8.4899999999999993E-3</v>
      </c>
    </row>
    <row r="66" spans="1:104" x14ac:dyDescent="0.2">
      <c r="A66" s="193">
        <v>30</v>
      </c>
      <c r="B66" s="194" t="s">
        <v>177</v>
      </c>
      <c r="C66" s="195" t="s">
        <v>178</v>
      </c>
      <c r="D66" s="196" t="s">
        <v>176</v>
      </c>
      <c r="E66" s="197">
        <v>32</v>
      </c>
      <c r="F66" s="197">
        <v>0</v>
      </c>
      <c r="G66" s="198">
        <f>E66*F66</f>
        <v>0</v>
      </c>
      <c r="O66" s="192">
        <v>2</v>
      </c>
      <c r="AA66" s="166">
        <v>1</v>
      </c>
      <c r="AB66" s="166">
        <v>1</v>
      </c>
      <c r="AC66" s="166">
        <v>1</v>
      </c>
      <c r="AZ66" s="166">
        <v>1</v>
      </c>
      <c r="BA66" s="166">
        <f>IF(AZ66=1,G66,0)</f>
        <v>0</v>
      </c>
      <c r="BB66" s="166">
        <f>IF(AZ66=2,G66,0)</f>
        <v>0</v>
      </c>
      <c r="BC66" s="166">
        <f>IF(AZ66=3,G66,0)</f>
        <v>0</v>
      </c>
      <c r="BD66" s="166">
        <f>IF(AZ66=4,G66,0)</f>
        <v>0</v>
      </c>
      <c r="BE66" s="166">
        <f>IF(AZ66=5,G66,0)</f>
        <v>0</v>
      </c>
      <c r="CA66" s="199">
        <v>1</v>
      </c>
      <c r="CB66" s="199">
        <v>1</v>
      </c>
      <c r="CZ66" s="166">
        <v>3.7130000000000003E-2</v>
      </c>
    </row>
    <row r="67" spans="1:104" x14ac:dyDescent="0.2">
      <c r="A67" s="193">
        <v>31</v>
      </c>
      <c r="B67" s="194" t="s">
        <v>179</v>
      </c>
      <c r="C67" s="195" t="s">
        <v>180</v>
      </c>
      <c r="D67" s="196" t="s">
        <v>176</v>
      </c>
      <c r="E67" s="197">
        <v>14.4</v>
      </c>
      <c r="F67" s="197">
        <v>0</v>
      </c>
      <c r="G67" s="198">
        <f>E67*F67</f>
        <v>0</v>
      </c>
      <c r="O67" s="192">
        <v>2</v>
      </c>
      <c r="AA67" s="166">
        <v>1</v>
      </c>
      <c r="AB67" s="166">
        <v>1</v>
      </c>
      <c r="AC67" s="166">
        <v>1</v>
      </c>
      <c r="AZ67" s="166">
        <v>1</v>
      </c>
      <c r="BA67" s="166">
        <f>IF(AZ67=1,G67,0)</f>
        <v>0</v>
      </c>
      <c r="BB67" s="166">
        <f>IF(AZ67=2,G67,0)</f>
        <v>0</v>
      </c>
      <c r="BC67" s="166">
        <f>IF(AZ67=3,G67,0)</f>
        <v>0</v>
      </c>
      <c r="BD67" s="166">
        <f>IF(AZ67=4,G67,0)</f>
        <v>0</v>
      </c>
      <c r="BE67" s="166">
        <f>IF(AZ67=5,G67,0)</f>
        <v>0</v>
      </c>
      <c r="CA67" s="199">
        <v>1</v>
      </c>
      <c r="CB67" s="199">
        <v>1</v>
      </c>
      <c r="CZ67" s="166">
        <v>4.3099999999999996E-3</v>
      </c>
    </row>
    <row r="68" spans="1:104" x14ac:dyDescent="0.2">
      <c r="A68" s="200"/>
      <c r="B68" s="202"/>
      <c r="C68" s="203" t="s">
        <v>181</v>
      </c>
      <c r="D68" s="204"/>
      <c r="E68" s="205">
        <v>14.4</v>
      </c>
      <c r="F68" s="206"/>
      <c r="G68" s="207"/>
      <c r="M68" s="201" t="s">
        <v>181</v>
      </c>
      <c r="O68" s="192"/>
    </row>
    <row r="69" spans="1:104" x14ac:dyDescent="0.2">
      <c r="A69" s="193">
        <v>32</v>
      </c>
      <c r="B69" s="194" t="s">
        <v>182</v>
      </c>
      <c r="C69" s="195" t="s">
        <v>183</v>
      </c>
      <c r="D69" s="196" t="s">
        <v>90</v>
      </c>
      <c r="E69" s="197">
        <v>18</v>
      </c>
      <c r="F69" s="197">
        <v>0</v>
      </c>
      <c r="G69" s="198">
        <f>E69*F69</f>
        <v>0</v>
      </c>
      <c r="O69" s="192">
        <v>2</v>
      </c>
      <c r="AA69" s="166">
        <v>1</v>
      </c>
      <c r="AB69" s="166">
        <v>1</v>
      </c>
      <c r="AC69" s="166">
        <v>1</v>
      </c>
      <c r="AZ69" s="166">
        <v>1</v>
      </c>
      <c r="BA69" s="166">
        <f>IF(AZ69=1,G69,0)</f>
        <v>0</v>
      </c>
      <c r="BB69" s="166">
        <f>IF(AZ69=2,G69,0)</f>
        <v>0</v>
      </c>
      <c r="BC69" s="166">
        <f>IF(AZ69=3,G69,0)</f>
        <v>0</v>
      </c>
      <c r="BD69" s="166">
        <f>IF(AZ69=4,G69,0)</f>
        <v>0</v>
      </c>
      <c r="BE69" s="166">
        <f>IF(AZ69=5,G69,0)</f>
        <v>0</v>
      </c>
      <c r="CA69" s="199">
        <v>1</v>
      </c>
      <c r="CB69" s="199">
        <v>1</v>
      </c>
      <c r="CZ69" s="166">
        <v>4.7660000000000001E-2</v>
      </c>
    </row>
    <row r="70" spans="1:104" x14ac:dyDescent="0.2">
      <c r="A70" s="200"/>
      <c r="B70" s="202"/>
      <c r="C70" s="203" t="s">
        <v>184</v>
      </c>
      <c r="D70" s="204"/>
      <c r="E70" s="205">
        <v>18</v>
      </c>
      <c r="F70" s="206"/>
      <c r="G70" s="207"/>
      <c r="M70" s="201" t="s">
        <v>184</v>
      </c>
      <c r="O70" s="192"/>
    </row>
    <row r="71" spans="1:104" x14ac:dyDescent="0.2">
      <c r="A71" s="200"/>
      <c r="B71" s="202"/>
      <c r="C71" s="203" t="s">
        <v>185</v>
      </c>
      <c r="D71" s="204"/>
      <c r="E71" s="205">
        <v>0</v>
      </c>
      <c r="F71" s="206"/>
      <c r="G71" s="207"/>
      <c r="M71" s="201" t="s">
        <v>185</v>
      </c>
      <c r="O71" s="192"/>
    </row>
    <row r="72" spans="1:104" x14ac:dyDescent="0.2">
      <c r="A72" s="193">
        <v>33</v>
      </c>
      <c r="B72" s="194" t="s">
        <v>186</v>
      </c>
      <c r="C72" s="195" t="s">
        <v>187</v>
      </c>
      <c r="D72" s="196" t="s">
        <v>90</v>
      </c>
      <c r="E72" s="197">
        <v>91.8</v>
      </c>
      <c r="F72" s="197">
        <v>0</v>
      </c>
      <c r="G72" s="198">
        <f>E72*F72</f>
        <v>0</v>
      </c>
      <c r="O72" s="192">
        <v>2</v>
      </c>
      <c r="AA72" s="166">
        <v>1</v>
      </c>
      <c r="AB72" s="166">
        <v>1</v>
      </c>
      <c r="AC72" s="166">
        <v>1</v>
      </c>
      <c r="AZ72" s="166">
        <v>1</v>
      </c>
      <c r="BA72" s="166">
        <f>IF(AZ72=1,G72,0)</f>
        <v>0</v>
      </c>
      <c r="BB72" s="166">
        <f>IF(AZ72=2,G72,0)</f>
        <v>0</v>
      </c>
      <c r="BC72" s="166">
        <f>IF(AZ72=3,G72,0)</f>
        <v>0</v>
      </c>
      <c r="BD72" s="166">
        <f>IF(AZ72=4,G72,0)</f>
        <v>0</v>
      </c>
      <c r="BE72" s="166">
        <f>IF(AZ72=5,G72,0)</f>
        <v>0</v>
      </c>
      <c r="CA72" s="199">
        <v>1</v>
      </c>
      <c r="CB72" s="199">
        <v>1</v>
      </c>
      <c r="CZ72" s="166">
        <v>4.0000000000000001E-3</v>
      </c>
    </row>
    <row r="73" spans="1:104" x14ac:dyDescent="0.2">
      <c r="A73" s="193">
        <v>34</v>
      </c>
      <c r="B73" s="194" t="s">
        <v>188</v>
      </c>
      <c r="C73" s="195" t="s">
        <v>189</v>
      </c>
      <c r="D73" s="196" t="s">
        <v>90</v>
      </c>
      <c r="E73" s="197">
        <v>91.8</v>
      </c>
      <c r="F73" s="197">
        <v>0</v>
      </c>
      <c r="G73" s="198">
        <f>E73*F73</f>
        <v>0</v>
      </c>
      <c r="O73" s="192">
        <v>2</v>
      </c>
      <c r="AA73" s="166">
        <v>1</v>
      </c>
      <c r="AB73" s="166">
        <v>1</v>
      </c>
      <c r="AC73" s="166">
        <v>1</v>
      </c>
      <c r="AZ73" s="166">
        <v>1</v>
      </c>
      <c r="BA73" s="166">
        <f>IF(AZ73=1,G73,0)</f>
        <v>0</v>
      </c>
      <c r="BB73" s="166">
        <f>IF(AZ73=2,G73,0)</f>
        <v>0</v>
      </c>
      <c r="BC73" s="166">
        <f>IF(AZ73=3,G73,0)</f>
        <v>0</v>
      </c>
      <c r="BD73" s="166">
        <f>IF(AZ73=4,G73,0)</f>
        <v>0</v>
      </c>
      <c r="BE73" s="166">
        <f>IF(AZ73=5,G73,0)</f>
        <v>0</v>
      </c>
      <c r="CA73" s="199">
        <v>1</v>
      </c>
      <c r="CB73" s="199">
        <v>1</v>
      </c>
      <c r="CZ73" s="166">
        <v>4.6899999999999997E-3</v>
      </c>
    </row>
    <row r="74" spans="1:104" x14ac:dyDescent="0.2">
      <c r="A74" s="200"/>
      <c r="B74" s="202"/>
      <c r="C74" s="203" t="s">
        <v>190</v>
      </c>
      <c r="D74" s="204"/>
      <c r="E74" s="205">
        <v>91.8</v>
      </c>
      <c r="F74" s="206"/>
      <c r="G74" s="207"/>
      <c r="M74" s="201" t="s">
        <v>190</v>
      </c>
      <c r="O74" s="192"/>
    </row>
    <row r="75" spans="1:104" x14ac:dyDescent="0.2">
      <c r="A75" s="208"/>
      <c r="B75" s="209" t="s">
        <v>75</v>
      </c>
      <c r="C75" s="210" t="str">
        <f>CONCATENATE(B64," ",C64)</f>
        <v>61 Upravy povrchů vnitřní</v>
      </c>
      <c r="D75" s="211"/>
      <c r="E75" s="212"/>
      <c r="F75" s="213"/>
      <c r="G75" s="214">
        <f>SUM(G64:G74)</f>
        <v>0</v>
      </c>
      <c r="O75" s="192">
        <v>4</v>
      </c>
      <c r="BA75" s="215">
        <f>SUM(BA64:BA74)</f>
        <v>0</v>
      </c>
      <c r="BB75" s="215">
        <f>SUM(BB64:BB74)</f>
        <v>0</v>
      </c>
      <c r="BC75" s="215">
        <f>SUM(BC64:BC74)</f>
        <v>0</v>
      </c>
      <c r="BD75" s="215">
        <f>SUM(BD64:BD74)</f>
        <v>0</v>
      </c>
      <c r="BE75" s="215">
        <f>SUM(BE64:BE74)</f>
        <v>0</v>
      </c>
    </row>
    <row r="76" spans="1:104" x14ac:dyDescent="0.2">
      <c r="A76" s="185" t="s">
        <v>72</v>
      </c>
      <c r="B76" s="186" t="s">
        <v>191</v>
      </c>
      <c r="C76" s="187" t="s">
        <v>192</v>
      </c>
      <c r="D76" s="188"/>
      <c r="E76" s="189"/>
      <c r="F76" s="189"/>
      <c r="G76" s="190"/>
      <c r="H76" s="191"/>
      <c r="I76" s="191"/>
      <c r="O76" s="192">
        <v>1</v>
      </c>
    </row>
    <row r="77" spans="1:104" x14ac:dyDescent="0.2">
      <c r="A77" s="193">
        <v>35</v>
      </c>
      <c r="B77" s="194" t="s">
        <v>193</v>
      </c>
      <c r="C77" s="195" t="s">
        <v>194</v>
      </c>
      <c r="D77" s="196" t="s">
        <v>93</v>
      </c>
      <c r="E77" s="197">
        <v>0.84</v>
      </c>
      <c r="F77" s="197">
        <v>0</v>
      </c>
      <c r="G77" s="198">
        <f>E77*F77</f>
        <v>0</v>
      </c>
      <c r="O77" s="192">
        <v>2</v>
      </c>
      <c r="AA77" s="166">
        <v>1</v>
      </c>
      <c r="AB77" s="166">
        <v>1</v>
      </c>
      <c r="AC77" s="166">
        <v>1</v>
      </c>
      <c r="AZ77" s="166">
        <v>1</v>
      </c>
      <c r="BA77" s="166">
        <f>IF(AZ77=1,G77,0)</f>
        <v>0</v>
      </c>
      <c r="BB77" s="166">
        <f>IF(AZ77=2,G77,0)</f>
        <v>0</v>
      </c>
      <c r="BC77" s="166">
        <f>IF(AZ77=3,G77,0)</f>
        <v>0</v>
      </c>
      <c r="BD77" s="166">
        <f>IF(AZ77=4,G77,0)</f>
        <v>0</v>
      </c>
      <c r="BE77" s="166">
        <f>IF(AZ77=5,G77,0)</f>
        <v>0</v>
      </c>
      <c r="CA77" s="199">
        <v>1</v>
      </c>
      <c r="CB77" s="199">
        <v>1</v>
      </c>
      <c r="CZ77" s="166">
        <v>2.42198</v>
      </c>
    </row>
    <row r="78" spans="1:104" x14ac:dyDescent="0.2">
      <c r="A78" s="200"/>
      <c r="B78" s="202"/>
      <c r="C78" s="203" t="s">
        <v>195</v>
      </c>
      <c r="D78" s="204"/>
      <c r="E78" s="205">
        <v>0.84</v>
      </c>
      <c r="F78" s="206"/>
      <c r="G78" s="207"/>
      <c r="M78" s="201" t="s">
        <v>195</v>
      </c>
      <c r="O78" s="192"/>
    </row>
    <row r="79" spans="1:104" x14ac:dyDescent="0.2">
      <c r="A79" s="193">
        <v>36</v>
      </c>
      <c r="B79" s="194" t="s">
        <v>196</v>
      </c>
      <c r="C79" s="195" t="s">
        <v>197</v>
      </c>
      <c r="D79" s="196" t="s">
        <v>93</v>
      </c>
      <c r="E79" s="197">
        <v>0.84</v>
      </c>
      <c r="F79" s="197">
        <v>0</v>
      </c>
      <c r="G79" s="198">
        <f>E79*F79</f>
        <v>0</v>
      </c>
      <c r="O79" s="192">
        <v>2</v>
      </c>
      <c r="AA79" s="166">
        <v>1</v>
      </c>
      <c r="AB79" s="166">
        <v>1</v>
      </c>
      <c r="AC79" s="166">
        <v>1</v>
      </c>
      <c r="AZ79" s="166">
        <v>1</v>
      </c>
      <c r="BA79" s="166">
        <f>IF(AZ79=1,G79,0)</f>
        <v>0</v>
      </c>
      <c r="BB79" s="166">
        <f>IF(AZ79=2,G79,0)</f>
        <v>0</v>
      </c>
      <c r="BC79" s="166">
        <f>IF(AZ79=3,G79,0)</f>
        <v>0</v>
      </c>
      <c r="BD79" s="166">
        <f>IF(AZ79=4,G79,0)</f>
        <v>0</v>
      </c>
      <c r="BE79" s="166">
        <f>IF(AZ79=5,G79,0)</f>
        <v>0</v>
      </c>
      <c r="CA79" s="199">
        <v>1</v>
      </c>
      <c r="CB79" s="199">
        <v>1</v>
      </c>
      <c r="CZ79" s="166">
        <v>0</v>
      </c>
    </row>
    <row r="80" spans="1:104" x14ac:dyDescent="0.2">
      <c r="A80" s="208"/>
      <c r="B80" s="209" t="s">
        <v>75</v>
      </c>
      <c r="C80" s="210" t="str">
        <f>CONCATENATE(B76," ",C76)</f>
        <v>63 Podlahy a podlahové konstrukce</v>
      </c>
      <c r="D80" s="211"/>
      <c r="E80" s="212"/>
      <c r="F80" s="213"/>
      <c r="G80" s="214">
        <f>SUM(G76:G79)</f>
        <v>0</v>
      </c>
      <c r="O80" s="192">
        <v>4</v>
      </c>
      <c r="BA80" s="215">
        <f>SUM(BA76:BA79)</f>
        <v>0</v>
      </c>
      <c r="BB80" s="215">
        <f>SUM(BB76:BB79)</f>
        <v>0</v>
      </c>
      <c r="BC80" s="215">
        <f>SUM(BC76:BC79)</f>
        <v>0</v>
      </c>
      <c r="BD80" s="215">
        <f>SUM(BD76:BD79)</f>
        <v>0</v>
      </c>
      <c r="BE80" s="215">
        <f>SUM(BE76:BE79)</f>
        <v>0</v>
      </c>
    </row>
    <row r="81" spans="1:104" x14ac:dyDescent="0.2">
      <c r="A81" s="185" t="s">
        <v>72</v>
      </c>
      <c r="B81" s="186" t="s">
        <v>198</v>
      </c>
      <c r="C81" s="187" t="s">
        <v>199</v>
      </c>
      <c r="D81" s="188"/>
      <c r="E81" s="189"/>
      <c r="F81" s="189"/>
      <c r="G81" s="190"/>
      <c r="H81" s="191"/>
      <c r="I81" s="191"/>
      <c r="O81" s="192">
        <v>1</v>
      </c>
    </row>
    <row r="82" spans="1:104" ht="22.5" x14ac:dyDescent="0.2">
      <c r="A82" s="193">
        <v>37</v>
      </c>
      <c r="B82" s="194" t="s">
        <v>200</v>
      </c>
      <c r="C82" s="195" t="s">
        <v>201</v>
      </c>
      <c r="D82" s="196" t="s">
        <v>143</v>
      </c>
      <c r="E82" s="197">
        <v>1</v>
      </c>
      <c r="F82" s="197">
        <v>0</v>
      </c>
      <c r="G82" s="198">
        <f>E82*F82</f>
        <v>0</v>
      </c>
      <c r="O82" s="192">
        <v>2</v>
      </c>
      <c r="AA82" s="166">
        <v>1</v>
      </c>
      <c r="AB82" s="166">
        <v>1</v>
      </c>
      <c r="AC82" s="166">
        <v>1</v>
      </c>
      <c r="AZ82" s="166">
        <v>1</v>
      </c>
      <c r="BA82" s="166">
        <f>IF(AZ82=1,G82,0)</f>
        <v>0</v>
      </c>
      <c r="BB82" s="166">
        <f>IF(AZ82=2,G82,0)</f>
        <v>0</v>
      </c>
      <c r="BC82" s="166">
        <f>IF(AZ82=3,G82,0)</f>
        <v>0</v>
      </c>
      <c r="BD82" s="166">
        <f>IF(AZ82=4,G82,0)</f>
        <v>0</v>
      </c>
      <c r="BE82" s="166">
        <f>IF(AZ82=5,G82,0)</f>
        <v>0</v>
      </c>
      <c r="CA82" s="199">
        <v>1</v>
      </c>
      <c r="CB82" s="199">
        <v>1</v>
      </c>
      <c r="CZ82" s="166">
        <v>3.049E-2</v>
      </c>
    </row>
    <row r="83" spans="1:104" ht="22.5" x14ac:dyDescent="0.2">
      <c r="A83" s="193">
        <v>38</v>
      </c>
      <c r="B83" s="194" t="s">
        <v>202</v>
      </c>
      <c r="C83" s="195" t="s">
        <v>203</v>
      </c>
      <c r="D83" s="196" t="s">
        <v>143</v>
      </c>
      <c r="E83" s="197">
        <v>7</v>
      </c>
      <c r="F83" s="197">
        <v>0</v>
      </c>
      <c r="G83" s="198">
        <f>E83*F83</f>
        <v>0</v>
      </c>
      <c r="O83" s="192">
        <v>2</v>
      </c>
      <c r="AA83" s="166">
        <v>1</v>
      </c>
      <c r="AB83" s="166">
        <v>1</v>
      </c>
      <c r="AC83" s="166">
        <v>1</v>
      </c>
      <c r="AZ83" s="166">
        <v>1</v>
      </c>
      <c r="BA83" s="166">
        <f>IF(AZ83=1,G83,0)</f>
        <v>0</v>
      </c>
      <c r="BB83" s="166">
        <f>IF(AZ83=2,G83,0)</f>
        <v>0</v>
      </c>
      <c r="BC83" s="166">
        <f>IF(AZ83=3,G83,0)</f>
        <v>0</v>
      </c>
      <c r="BD83" s="166">
        <f>IF(AZ83=4,G83,0)</f>
        <v>0</v>
      </c>
      <c r="BE83" s="166">
        <f>IF(AZ83=5,G83,0)</f>
        <v>0</v>
      </c>
      <c r="CA83" s="199">
        <v>1</v>
      </c>
      <c r="CB83" s="199">
        <v>1</v>
      </c>
      <c r="CZ83" s="166">
        <v>3.0769999999999999E-2</v>
      </c>
    </row>
    <row r="84" spans="1:104" x14ac:dyDescent="0.2">
      <c r="A84" s="208"/>
      <c r="B84" s="209" t="s">
        <v>75</v>
      </c>
      <c r="C84" s="210" t="str">
        <f>CONCATENATE(B81," ",C81)</f>
        <v>64 Výplně otvorů</v>
      </c>
      <c r="D84" s="211"/>
      <c r="E84" s="212"/>
      <c r="F84" s="213"/>
      <c r="G84" s="214">
        <f>SUM(G81:G83)</f>
        <v>0</v>
      </c>
      <c r="O84" s="192">
        <v>4</v>
      </c>
      <c r="BA84" s="215">
        <f>SUM(BA81:BA83)</f>
        <v>0</v>
      </c>
      <c r="BB84" s="215">
        <f>SUM(BB81:BB83)</f>
        <v>0</v>
      </c>
      <c r="BC84" s="215">
        <f>SUM(BC81:BC83)</f>
        <v>0</v>
      </c>
      <c r="BD84" s="215">
        <f>SUM(BD81:BD83)</f>
        <v>0</v>
      </c>
      <c r="BE84" s="215">
        <f>SUM(BE81:BE83)</f>
        <v>0</v>
      </c>
    </row>
    <row r="85" spans="1:104" x14ac:dyDescent="0.2">
      <c r="A85" s="185" t="s">
        <v>72</v>
      </c>
      <c r="B85" s="186" t="s">
        <v>204</v>
      </c>
      <c r="C85" s="187" t="s">
        <v>205</v>
      </c>
      <c r="D85" s="188"/>
      <c r="E85" s="189"/>
      <c r="F85" s="189"/>
      <c r="G85" s="190"/>
      <c r="H85" s="191"/>
      <c r="I85" s="191"/>
      <c r="O85" s="192">
        <v>1</v>
      </c>
    </row>
    <row r="86" spans="1:104" ht="22.5" x14ac:dyDescent="0.2">
      <c r="A86" s="193">
        <v>39</v>
      </c>
      <c r="B86" s="194" t="s">
        <v>206</v>
      </c>
      <c r="C86" s="195" t="s">
        <v>207</v>
      </c>
      <c r="D86" s="196" t="s">
        <v>176</v>
      </c>
      <c r="E86" s="197">
        <v>28</v>
      </c>
      <c r="F86" s="197">
        <v>0</v>
      </c>
      <c r="G86" s="198">
        <f>E86*F86</f>
        <v>0</v>
      </c>
      <c r="O86" s="192">
        <v>2</v>
      </c>
      <c r="AA86" s="166">
        <v>1</v>
      </c>
      <c r="AB86" s="166">
        <v>1</v>
      </c>
      <c r="AC86" s="166">
        <v>1</v>
      </c>
      <c r="AZ86" s="166">
        <v>1</v>
      </c>
      <c r="BA86" s="166">
        <f>IF(AZ86=1,G86,0)</f>
        <v>0</v>
      </c>
      <c r="BB86" s="166">
        <f>IF(AZ86=2,G86,0)</f>
        <v>0</v>
      </c>
      <c r="BC86" s="166">
        <f>IF(AZ86=3,G86,0)</f>
        <v>0</v>
      </c>
      <c r="BD86" s="166">
        <f>IF(AZ86=4,G86,0)</f>
        <v>0</v>
      </c>
      <c r="BE86" s="166">
        <f>IF(AZ86=5,G86,0)</f>
        <v>0</v>
      </c>
      <c r="CA86" s="199">
        <v>1</v>
      </c>
      <c r="CB86" s="199">
        <v>1</v>
      </c>
      <c r="CZ86" s="166">
        <v>0.12689</v>
      </c>
    </row>
    <row r="87" spans="1:104" x14ac:dyDescent="0.2">
      <c r="A87" s="200"/>
      <c r="B87" s="202"/>
      <c r="C87" s="203" t="s">
        <v>208</v>
      </c>
      <c r="D87" s="204"/>
      <c r="E87" s="205">
        <v>28</v>
      </c>
      <c r="F87" s="206"/>
      <c r="G87" s="207"/>
      <c r="M87" s="201" t="s">
        <v>208</v>
      </c>
      <c r="O87" s="192"/>
    </row>
    <row r="88" spans="1:104" x14ac:dyDescent="0.2">
      <c r="A88" s="193">
        <v>40</v>
      </c>
      <c r="B88" s="194" t="s">
        <v>209</v>
      </c>
      <c r="C88" s="195" t="s">
        <v>210</v>
      </c>
      <c r="D88" s="196" t="s">
        <v>93</v>
      </c>
      <c r="E88" s="197">
        <v>1.05</v>
      </c>
      <c r="F88" s="197">
        <v>0</v>
      </c>
      <c r="G88" s="198">
        <f>E88*F88</f>
        <v>0</v>
      </c>
      <c r="O88" s="192">
        <v>2</v>
      </c>
      <c r="AA88" s="166">
        <v>1</v>
      </c>
      <c r="AB88" s="166">
        <v>1</v>
      </c>
      <c r="AC88" s="166">
        <v>1</v>
      </c>
      <c r="AZ88" s="166">
        <v>1</v>
      </c>
      <c r="BA88" s="166">
        <f>IF(AZ88=1,G88,0)</f>
        <v>0</v>
      </c>
      <c r="BB88" s="166">
        <f>IF(AZ88=2,G88,0)</f>
        <v>0</v>
      </c>
      <c r="BC88" s="166">
        <f>IF(AZ88=3,G88,0)</f>
        <v>0</v>
      </c>
      <c r="BD88" s="166">
        <f>IF(AZ88=4,G88,0)</f>
        <v>0</v>
      </c>
      <c r="BE88" s="166">
        <f>IF(AZ88=5,G88,0)</f>
        <v>0</v>
      </c>
      <c r="CA88" s="199">
        <v>1</v>
      </c>
      <c r="CB88" s="199">
        <v>1</v>
      </c>
      <c r="CZ88" s="166">
        <v>2.3785500000000002</v>
      </c>
    </row>
    <row r="89" spans="1:104" x14ac:dyDescent="0.2">
      <c r="A89" s="200"/>
      <c r="B89" s="202"/>
      <c r="C89" s="203" t="s">
        <v>211</v>
      </c>
      <c r="D89" s="204"/>
      <c r="E89" s="205">
        <v>1.05</v>
      </c>
      <c r="F89" s="206"/>
      <c r="G89" s="207"/>
      <c r="M89" s="201" t="s">
        <v>211</v>
      </c>
      <c r="O89" s="192"/>
    </row>
    <row r="90" spans="1:104" x14ac:dyDescent="0.2">
      <c r="A90" s="208"/>
      <c r="B90" s="209" t="s">
        <v>75</v>
      </c>
      <c r="C90" s="210" t="str">
        <f>CONCATENATE(B85," ",C85)</f>
        <v>91 Doplňující práce na komunikaci</v>
      </c>
      <c r="D90" s="211"/>
      <c r="E90" s="212"/>
      <c r="F90" s="213"/>
      <c r="G90" s="214">
        <f>SUM(G85:G89)</f>
        <v>0</v>
      </c>
      <c r="O90" s="192">
        <v>4</v>
      </c>
      <c r="BA90" s="215">
        <f>SUM(BA85:BA89)</f>
        <v>0</v>
      </c>
      <c r="BB90" s="215">
        <f>SUM(BB85:BB89)</f>
        <v>0</v>
      </c>
      <c r="BC90" s="215">
        <f>SUM(BC85:BC89)</f>
        <v>0</v>
      </c>
      <c r="BD90" s="215">
        <f>SUM(BD85:BD89)</f>
        <v>0</v>
      </c>
      <c r="BE90" s="215">
        <f>SUM(BE85:BE89)</f>
        <v>0</v>
      </c>
    </row>
    <row r="91" spans="1:104" x14ac:dyDescent="0.2">
      <c r="A91" s="185" t="s">
        <v>72</v>
      </c>
      <c r="B91" s="186" t="s">
        <v>212</v>
      </c>
      <c r="C91" s="187" t="s">
        <v>213</v>
      </c>
      <c r="D91" s="188"/>
      <c r="E91" s="189"/>
      <c r="F91" s="189"/>
      <c r="G91" s="190"/>
      <c r="H91" s="191"/>
      <c r="I91" s="191"/>
      <c r="O91" s="192">
        <v>1</v>
      </c>
    </row>
    <row r="92" spans="1:104" x14ac:dyDescent="0.2">
      <c r="A92" s="193">
        <v>41</v>
      </c>
      <c r="B92" s="194" t="s">
        <v>214</v>
      </c>
      <c r="C92" s="195" t="s">
        <v>215</v>
      </c>
      <c r="D92" s="196" t="s">
        <v>90</v>
      </c>
      <c r="E92" s="197">
        <v>60</v>
      </c>
      <c r="F92" s="197">
        <v>0</v>
      </c>
      <c r="G92" s="198">
        <f>E92*F92</f>
        <v>0</v>
      </c>
      <c r="O92" s="192">
        <v>2</v>
      </c>
      <c r="AA92" s="166">
        <v>1</v>
      </c>
      <c r="AB92" s="166">
        <v>1</v>
      </c>
      <c r="AC92" s="166">
        <v>1</v>
      </c>
      <c r="AZ92" s="166">
        <v>1</v>
      </c>
      <c r="BA92" s="166">
        <f>IF(AZ92=1,G92,0)</f>
        <v>0</v>
      </c>
      <c r="BB92" s="166">
        <f>IF(AZ92=2,G92,0)</f>
        <v>0</v>
      </c>
      <c r="BC92" s="166">
        <f>IF(AZ92=3,G92,0)</f>
        <v>0</v>
      </c>
      <c r="BD92" s="166">
        <f>IF(AZ92=4,G92,0)</f>
        <v>0</v>
      </c>
      <c r="BE92" s="166">
        <f>IF(AZ92=5,G92,0)</f>
        <v>0</v>
      </c>
      <c r="CA92" s="199">
        <v>1</v>
      </c>
      <c r="CB92" s="199">
        <v>1</v>
      </c>
      <c r="CZ92" s="166">
        <v>0</v>
      </c>
    </row>
    <row r="93" spans="1:104" x14ac:dyDescent="0.2">
      <c r="A93" s="208"/>
      <c r="B93" s="209" t="s">
        <v>75</v>
      </c>
      <c r="C93" s="210" t="str">
        <f>CONCATENATE(B91," ",C91)</f>
        <v>94 Lešení a stavební výtahy</v>
      </c>
      <c r="D93" s="211"/>
      <c r="E93" s="212"/>
      <c r="F93" s="213"/>
      <c r="G93" s="214">
        <f>SUM(G91:G92)</f>
        <v>0</v>
      </c>
      <c r="O93" s="192">
        <v>4</v>
      </c>
      <c r="BA93" s="215">
        <f>SUM(BA91:BA92)</f>
        <v>0</v>
      </c>
      <c r="BB93" s="215">
        <f>SUM(BB91:BB92)</f>
        <v>0</v>
      </c>
      <c r="BC93" s="215">
        <f>SUM(BC91:BC92)</f>
        <v>0</v>
      </c>
      <c r="BD93" s="215">
        <f>SUM(BD91:BD92)</f>
        <v>0</v>
      </c>
      <c r="BE93" s="215">
        <f>SUM(BE91:BE92)</f>
        <v>0</v>
      </c>
    </row>
    <row r="94" spans="1:104" x14ac:dyDescent="0.2">
      <c r="A94" s="185" t="s">
        <v>72</v>
      </c>
      <c r="B94" s="186" t="s">
        <v>216</v>
      </c>
      <c r="C94" s="187" t="s">
        <v>217</v>
      </c>
      <c r="D94" s="188"/>
      <c r="E94" s="189"/>
      <c r="F94" s="189"/>
      <c r="G94" s="190"/>
      <c r="H94" s="191"/>
      <c r="I94" s="191"/>
      <c r="O94" s="192">
        <v>1</v>
      </c>
    </row>
    <row r="95" spans="1:104" ht="22.5" x14ac:dyDescent="0.2">
      <c r="A95" s="193">
        <v>42</v>
      </c>
      <c r="B95" s="194" t="s">
        <v>218</v>
      </c>
      <c r="C95" s="195" t="s">
        <v>219</v>
      </c>
      <c r="D95" s="196" t="s">
        <v>90</v>
      </c>
      <c r="E95" s="197">
        <v>450</v>
      </c>
      <c r="F95" s="197">
        <v>0</v>
      </c>
      <c r="G95" s="198">
        <f>E95*F95</f>
        <v>0</v>
      </c>
      <c r="O95" s="192">
        <v>2</v>
      </c>
      <c r="AA95" s="166">
        <v>1</v>
      </c>
      <c r="AB95" s="166">
        <v>1</v>
      </c>
      <c r="AC95" s="166">
        <v>1</v>
      </c>
      <c r="AZ95" s="166">
        <v>1</v>
      </c>
      <c r="BA95" s="166">
        <f>IF(AZ95=1,G95,0)</f>
        <v>0</v>
      </c>
      <c r="BB95" s="166">
        <f>IF(AZ95=2,G95,0)</f>
        <v>0</v>
      </c>
      <c r="BC95" s="166">
        <f>IF(AZ95=3,G95,0)</f>
        <v>0</v>
      </c>
      <c r="BD95" s="166">
        <f>IF(AZ95=4,G95,0)</f>
        <v>0</v>
      </c>
      <c r="BE95" s="166">
        <f>IF(AZ95=5,G95,0)</f>
        <v>0</v>
      </c>
      <c r="CA95" s="199">
        <v>1</v>
      </c>
      <c r="CB95" s="199">
        <v>1</v>
      </c>
      <c r="CZ95" s="166">
        <v>0</v>
      </c>
    </row>
    <row r="96" spans="1:104" x14ac:dyDescent="0.2">
      <c r="A96" s="208"/>
      <c r="B96" s="209" t="s">
        <v>75</v>
      </c>
      <c r="C96" s="210" t="str">
        <f>CONCATENATE(B94," ",C94)</f>
        <v>95 Dokončovací konstrukce na pozemních stavbách</v>
      </c>
      <c r="D96" s="211"/>
      <c r="E96" s="212"/>
      <c r="F96" s="213"/>
      <c r="G96" s="214">
        <f>SUM(G94:G95)</f>
        <v>0</v>
      </c>
      <c r="O96" s="192">
        <v>4</v>
      </c>
      <c r="BA96" s="215">
        <f>SUM(BA94:BA95)</f>
        <v>0</v>
      </c>
      <c r="BB96" s="215">
        <f>SUM(BB94:BB95)</f>
        <v>0</v>
      </c>
      <c r="BC96" s="215">
        <f>SUM(BC94:BC95)</f>
        <v>0</v>
      </c>
      <c r="BD96" s="215">
        <f>SUM(BD94:BD95)</f>
        <v>0</v>
      </c>
      <c r="BE96" s="215">
        <f>SUM(BE94:BE95)</f>
        <v>0</v>
      </c>
    </row>
    <row r="97" spans="1:104" x14ac:dyDescent="0.2">
      <c r="A97" s="185" t="s">
        <v>72</v>
      </c>
      <c r="B97" s="186" t="s">
        <v>220</v>
      </c>
      <c r="C97" s="187" t="s">
        <v>221</v>
      </c>
      <c r="D97" s="188"/>
      <c r="E97" s="189"/>
      <c r="F97" s="189"/>
      <c r="G97" s="190"/>
      <c r="H97" s="191"/>
      <c r="I97" s="191"/>
      <c r="O97" s="192">
        <v>1</v>
      </c>
    </row>
    <row r="98" spans="1:104" ht="22.5" x14ac:dyDescent="0.2">
      <c r="A98" s="193">
        <v>43</v>
      </c>
      <c r="B98" s="194" t="s">
        <v>222</v>
      </c>
      <c r="C98" s="195" t="s">
        <v>223</v>
      </c>
      <c r="D98" s="196" t="s">
        <v>176</v>
      </c>
      <c r="E98" s="197">
        <v>28</v>
      </c>
      <c r="F98" s="197">
        <v>0</v>
      </c>
      <c r="G98" s="198">
        <f>E98*F98</f>
        <v>0</v>
      </c>
      <c r="O98" s="192">
        <v>2</v>
      </c>
      <c r="AA98" s="166">
        <v>1</v>
      </c>
      <c r="AB98" s="166">
        <v>1</v>
      </c>
      <c r="AC98" s="166">
        <v>1</v>
      </c>
      <c r="AZ98" s="166">
        <v>1</v>
      </c>
      <c r="BA98" s="166">
        <f>IF(AZ98=1,G98,0)</f>
        <v>0</v>
      </c>
      <c r="BB98" s="166">
        <f>IF(AZ98=2,G98,0)</f>
        <v>0</v>
      </c>
      <c r="BC98" s="166">
        <f>IF(AZ98=3,G98,0)</f>
        <v>0</v>
      </c>
      <c r="BD98" s="166">
        <f>IF(AZ98=4,G98,0)</f>
        <v>0</v>
      </c>
      <c r="BE98" s="166">
        <f>IF(AZ98=5,G98,0)</f>
        <v>0</v>
      </c>
      <c r="CA98" s="199">
        <v>1</v>
      </c>
      <c r="CB98" s="199">
        <v>1</v>
      </c>
      <c r="CZ98" s="166">
        <v>0</v>
      </c>
    </row>
    <row r="99" spans="1:104" x14ac:dyDescent="0.2">
      <c r="A99" s="200"/>
      <c r="B99" s="202"/>
      <c r="C99" s="203" t="s">
        <v>224</v>
      </c>
      <c r="D99" s="204"/>
      <c r="E99" s="205">
        <v>28</v>
      </c>
      <c r="F99" s="206"/>
      <c r="G99" s="207"/>
      <c r="M99" s="201" t="s">
        <v>224</v>
      </c>
      <c r="O99" s="192"/>
    </row>
    <row r="100" spans="1:104" x14ac:dyDescent="0.2">
      <c r="A100" s="193">
        <v>44</v>
      </c>
      <c r="B100" s="194" t="s">
        <v>225</v>
      </c>
      <c r="C100" s="195" t="s">
        <v>226</v>
      </c>
      <c r="D100" s="196" t="s">
        <v>90</v>
      </c>
      <c r="E100" s="197">
        <v>18.899999999999999</v>
      </c>
      <c r="F100" s="197">
        <v>0</v>
      </c>
      <c r="G100" s="198">
        <f>E100*F100</f>
        <v>0</v>
      </c>
      <c r="O100" s="192">
        <v>2</v>
      </c>
      <c r="AA100" s="166">
        <v>1</v>
      </c>
      <c r="AB100" s="166">
        <v>1</v>
      </c>
      <c r="AC100" s="166">
        <v>1</v>
      </c>
      <c r="AZ100" s="166">
        <v>1</v>
      </c>
      <c r="BA100" s="166">
        <f>IF(AZ100=1,G100,0)</f>
        <v>0</v>
      </c>
      <c r="BB100" s="166">
        <f>IF(AZ100=2,G100,0)</f>
        <v>0</v>
      </c>
      <c r="BC100" s="166">
        <f>IF(AZ100=3,G100,0)</f>
        <v>0</v>
      </c>
      <c r="BD100" s="166">
        <f>IF(AZ100=4,G100,0)</f>
        <v>0</v>
      </c>
      <c r="BE100" s="166">
        <f>IF(AZ100=5,G100,0)</f>
        <v>0</v>
      </c>
      <c r="CA100" s="199">
        <v>1</v>
      </c>
      <c r="CB100" s="199">
        <v>1</v>
      </c>
      <c r="CZ100" s="166">
        <v>6.7000000000000002E-4</v>
      </c>
    </row>
    <row r="101" spans="1:104" x14ac:dyDescent="0.2">
      <c r="A101" s="200"/>
      <c r="B101" s="202"/>
      <c r="C101" s="203" t="s">
        <v>227</v>
      </c>
      <c r="D101" s="204"/>
      <c r="E101" s="205">
        <v>18.899999999999999</v>
      </c>
      <c r="F101" s="206"/>
      <c r="G101" s="207"/>
      <c r="M101" s="201" t="s">
        <v>227</v>
      </c>
      <c r="O101" s="192"/>
    </row>
    <row r="102" spans="1:104" ht="22.5" x14ac:dyDescent="0.2">
      <c r="A102" s="193">
        <v>45</v>
      </c>
      <c r="B102" s="194" t="s">
        <v>228</v>
      </c>
      <c r="C102" s="195" t="s">
        <v>229</v>
      </c>
      <c r="D102" s="196" t="s">
        <v>93</v>
      </c>
      <c r="E102" s="197">
        <v>0.84</v>
      </c>
      <c r="F102" s="197">
        <v>0</v>
      </c>
      <c r="G102" s="198">
        <f>E102*F102</f>
        <v>0</v>
      </c>
      <c r="O102" s="192">
        <v>2</v>
      </c>
      <c r="AA102" s="166">
        <v>1</v>
      </c>
      <c r="AB102" s="166">
        <v>1</v>
      </c>
      <c r="AC102" s="166">
        <v>1</v>
      </c>
      <c r="AZ102" s="166">
        <v>1</v>
      </c>
      <c r="BA102" s="166">
        <f>IF(AZ102=1,G102,0)</f>
        <v>0</v>
      </c>
      <c r="BB102" s="166">
        <f>IF(AZ102=2,G102,0)</f>
        <v>0</v>
      </c>
      <c r="BC102" s="166">
        <f>IF(AZ102=3,G102,0)</f>
        <v>0</v>
      </c>
      <c r="BD102" s="166">
        <f>IF(AZ102=4,G102,0)</f>
        <v>0</v>
      </c>
      <c r="BE102" s="166">
        <f>IF(AZ102=5,G102,0)</f>
        <v>0</v>
      </c>
      <c r="CA102" s="199">
        <v>1</v>
      </c>
      <c r="CB102" s="199">
        <v>1</v>
      </c>
      <c r="CZ102" s="166">
        <v>0</v>
      </c>
    </row>
    <row r="103" spans="1:104" x14ac:dyDescent="0.2">
      <c r="A103" s="200"/>
      <c r="B103" s="202"/>
      <c r="C103" s="203" t="s">
        <v>230</v>
      </c>
      <c r="D103" s="204"/>
      <c r="E103" s="205">
        <v>0.84</v>
      </c>
      <c r="F103" s="206"/>
      <c r="G103" s="207"/>
      <c r="M103" s="201" t="s">
        <v>230</v>
      </c>
      <c r="O103" s="192"/>
    </row>
    <row r="104" spans="1:104" x14ac:dyDescent="0.2">
      <c r="A104" s="193">
        <v>46</v>
      </c>
      <c r="B104" s="194" t="s">
        <v>231</v>
      </c>
      <c r="C104" s="195" t="s">
        <v>232</v>
      </c>
      <c r="D104" s="196" t="s">
        <v>93</v>
      </c>
      <c r="E104" s="197">
        <v>1.26</v>
      </c>
      <c r="F104" s="197">
        <v>0</v>
      </c>
      <c r="G104" s="198">
        <f>E104*F104</f>
        <v>0</v>
      </c>
      <c r="O104" s="192">
        <v>2</v>
      </c>
      <c r="AA104" s="166">
        <v>1</v>
      </c>
      <c r="AB104" s="166">
        <v>1</v>
      </c>
      <c r="AC104" s="166">
        <v>1</v>
      </c>
      <c r="AZ104" s="166">
        <v>1</v>
      </c>
      <c r="BA104" s="166">
        <f>IF(AZ104=1,G104,0)</f>
        <v>0</v>
      </c>
      <c r="BB104" s="166">
        <f>IF(AZ104=2,G104,0)</f>
        <v>0</v>
      </c>
      <c r="BC104" s="166">
        <f>IF(AZ104=3,G104,0)</f>
        <v>0</v>
      </c>
      <c r="BD104" s="166">
        <f>IF(AZ104=4,G104,0)</f>
        <v>0</v>
      </c>
      <c r="BE104" s="166">
        <f>IF(AZ104=5,G104,0)</f>
        <v>0</v>
      </c>
      <c r="CA104" s="199">
        <v>1</v>
      </c>
      <c r="CB104" s="199">
        <v>1</v>
      </c>
      <c r="CZ104" s="166">
        <v>0</v>
      </c>
    </row>
    <row r="105" spans="1:104" x14ac:dyDescent="0.2">
      <c r="A105" s="200"/>
      <c r="B105" s="202"/>
      <c r="C105" s="203" t="s">
        <v>233</v>
      </c>
      <c r="D105" s="204"/>
      <c r="E105" s="205">
        <v>1.26</v>
      </c>
      <c r="F105" s="206"/>
      <c r="G105" s="207"/>
      <c r="M105" s="201" t="s">
        <v>233</v>
      </c>
      <c r="O105" s="192"/>
    </row>
    <row r="106" spans="1:104" ht="22.5" x14ac:dyDescent="0.2">
      <c r="A106" s="193">
        <v>47</v>
      </c>
      <c r="B106" s="194" t="s">
        <v>234</v>
      </c>
      <c r="C106" s="195" t="s">
        <v>235</v>
      </c>
      <c r="D106" s="196" t="s">
        <v>93</v>
      </c>
      <c r="E106" s="197">
        <v>4.2</v>
      </c>
      <c r="F106" s="197">
        <v>0</v>
      </c>
      <c r="G106" s="198">
        <f>E106*F106</f>
        <v>0</v>
      </c>
      <c r="O106" s="192">
        <v>2</v>
      </c>
      <c r="AA106" s="166">
        <v>1</v>
      </c>
      <c r="AB106" s="166">
        <v>1</v>
      </c>
      <c r="AC106" s="166">
        <v>1</v>
      </c>
      <c r="AZ106" s="166">
        <v>1</v>
      </c>
      <c r="BA106" s="166">
        <f>IF(AZ106=1,G106,0)</f>
        <v>0</v>
      </c>
      <c r="BB106" s="166">
        <f>IF(AZ106=2,G106,0)</f>
        <v>0</v>
      </c>
      <c r="BC106" s="166">
        <f>IF(AZ106=3,G106,0)</f>
        <v>0</v>
      </c>
      <c r="BD106" s="166">
        <f>IF(AZ106=4,G106,0)</f>
        <v>0</v>
      </c>
      <c r="BE106" s="166">
        <f>IF(AZ106=5,G106,0)</f>
        <v>0</v>
      </c>
      <c r="CA106" s="199">
        <v>1</v>
      </c>
      <c r="CB106" s="199">
        <v>1</v>
      </c>
      <c r="CZ106" s="166">
        <v>0</v>
      </c>
    </row>
    <row r="107" spans="1:104" x14ac:dyDescent="0.2">
      <c r="A107" s="200"/>
      <c r="B107" s="202"/>
      <c r="C107" s="203" t="s">
        <v>236</v>
      </c>
      <c r="D107" s="204"/>
      <c r="E107" s="205">
        <v>4.2</v>
      </c>
      <c r="F107" s="206"/>
      <c r="G107" s="207"/>
      <c r="M107" s="201" t="s">
        <v>236</v>
      </c>
      <c r="O107" s="192"/>
    </row>
    <row r="108" spans="1:104" x14ac:dyDescent="0.2">
      <c r="A108" s="193">
        <v>48</v>
      </c>
      <c r="B108" s="194" t="s">
        <v>237</v>
      </c>
      <c r="C108" s="195" t="s">
        <v>238</v>
      </c>
      <c r="D108" s="196" t="s">
        <v>143</v>
      </c>
      <c r="E108" s="197">
        <v>4</v>
      </c>
      <c r="F108" s="197">
        <v>0</v>
      </c>
      <c r="G108" s="198">
        <f>E108*F108</f>
        <v>0</v>
      </c>
      <c r="O108" s="192">
        <v>2</v>
      </c>
      <c r="AA108" s="166">
        <v>1</v>
      </c>
      <c r="AB108" s="166">
        <v>1</v>
      </c>
      <c r="AC108" s="166">
        <v>1</v>
      </c>
      <c r="AZ108" s="166">
        <v>1</v>
      </c>
      <c r="BA108" s="166">
        <f>IF(AZ108=1,G108,0)</f>
        <v>0</v>
      </c>
      <c r="BB108" s="166">
        <f>IF(AZ108=2,G108,0)</f>
        <v>0</v>
      </c>
      <c r="BC108" s="166">
        <f>IF(AZ108=3,G108,0)</f>
        <v>0</v>
      </c>
      <c r="BD108" s="166">
        <f>IF(AZ108=4,G108,0)</f>
        <v>0</v>
      </c>
      <c r="BE108" s="166">
        <f>IF(AZ108=5,G108,0)</f>
        <v>0</v>
      </c>
      <c r="CA108" s="199">
        <v>1</v>
      </c>
      <c r="CB108" s="199">
        <v>1</v>
      </c>
      <c r="CZ108" s="166">
        <v>0</v>
      </c>
    </row>
    <row r="109" spans="1:104" x14ac:dyDescent="0.2">
      <c r="A109" s="193">
        <v>49</v>
      </c>
      <c r="B109" s="194" t="s">
        <v>239</v>
      </c>
      <c r="C109" s="195" t="s">
        <v>240</v>
      </c>
      <c r="D109" s="196" t="s">
        <v>90</v>
      </c>
      <c r="E109" s="197">
        <v>6.3040000000000003</v>
      </c>
      <c r="F109" s="197">
        <v>0</v>
      </c>
      <c r="G109" s="198">
        <f>E109*F109</f>
        <v>0</v>
      </c>
      <c r="O109" s="192">
        <v>2</v>
      </c>
      <c r="AA109" s="166">
        <v>1</v>
      </c>
      <c r="AB109" s="166">
        <v>1</v>
      </c>
      <c r="AC109" s="166">
        <v>1</v>
      </c>
      <c r="AZ109" s="166">
        <v>1</v>
      </c>
      <c r="BA109" s="166">
        <f>IF(AZ109=1,G109,0)</f>
        <v>0</v>
      </c>
      <c r="BB109" s="166">
        <f>IF(AZ109=2,G109,0)</f>
        <v>0</v>
      </c>
      <c r="BC109" s="166">
        <f>IF(AZ109=3,G109,0)</f>
        <v>0</v>
      </c>
      <c r="BD109" s="166">
        <f>IF(AZ109=4,G109,0)</f>
        <v>0</v>
      </c>
      <c r="BE109" s="166">
        <f>IF(AZ109=5,G109,0)</f>
        <v>0</v>
      </c>
      <c r="CA109" s="199">
        <v>1</v>
      </c>
      <c r="CB109" s="199">
        <v>1</v>
      </c>
      <c r="CZ109" s="166">
        <v>1.17E-3</v>
      </c>
    </row>
    <row r="110" spans="1:104" x14ac:dyDescent="0.2">
      <c r="A110" s="200"/>
      <c r="B110" s="202"/>
      <c r="C110" s="203" t="s">
        <v>241</v>
      </c>
      <c r="D110" s="204"/>
      <c r="E110" s="205">
        <v>6.3040000000000003</v>
      </c>
      <c r="F110" s="206"/>
      <c r="G110" s="207"/>
      <c r="M110" s="201" t="s">
        <v>241</v>
      </c>
      <c r="O110" s="192"/>
    </row>
    <row r="111" spans="1:104" x14ac:dyDescent="0.2">
      <c r="A111" s="208"/>
      <c r="B111" s="209" t="s">
        <v>75</v>
      </c>
      <c r="C111" s="210" t="str">
        <f>CONCATENATE(B97," ",C97)</f>
        <v>96 Bourání konstrukcí</v>
      </c>
      <c r="D111" s="211"/>
      <c r="E111" s="212"/>
      <c r="F111" s="213"/>
      <c r="G111" s="214">
        <f>SUM(G97:G110)</f>
        <v>0</v>
      </c>
      <c r="O111" s="192">
        <v>4</v>
      </c>
      <c r="BA111" s="215">
        <f>SUM(BA97:BA110)</f>
        <v>0</v>
      </c>
      <c r="BB111" s="215">
        <f>SUM(BB97:BB110)</f>
        <v>0</v>
      </c>
      <c r="BC111" s="215">
        <f>SUM(BC97:BC110)</f>
        <v>0</v>
      </c>
      <c r="BD111" s="215">
        <f>SUM(BD97:BD110)</f>
        <v>0</v>
      </c>
      <c r="BE111" s="215">
        <f>SUM(BE97:BE110)</f>
        <v>0</v>
      </c>
    </row>
    <row r="112" spans="1:104" x14ac:dyDescent="0.2">
      <c r="A112" s="185" t="s">
        <v>72</v>
      </c>
      <c r="B112" s="186" t="s">
        <v>242</v>
      </c>
      <c r="C112" s="187" t="s">
        <v>243</v>
      </c>
      <c r="D112" s="188"/>
      <c r="E112" s="189"/>
      <c r="F112" s="189"/>
      <c r="G112" s="190"/>
      <c r="H112" s="191"/>
      <c r="I112" s="191"/>
      <c r="O112" s="192">
        <v>1</v>
      </c>
    </row>
    <row r="113" spans="1:104" x14ac:dyDescent="0.2">
      <c r="A113" s="193">
        <v>50</v>
      </c>
      <c r="B113" s="194" t="s">
        <v>244</v>
      </c>
      <c r="C113" s="195" t="s">
        <v>245</v>
      </c>
      <c r="D113" s="196" t="s">
        <v>93</v>
      </c>
      <c r="E113" s="197">
        <v>0.2</v>
      </c>
      <c r="F113" s="197">
        <v>0</v>
      </c>
      <c r="G113" s="198">
        <f>E113*F113</f>
        <v>0</v>
      </c>
      <c r="O113" s="192">
        <v>2</v>
      </c>
      <c r="AA113" s="166">
        <v>1</v>
      </c>
      <c r="AB113" s="166">
        <v>1</v>
      </c>
      <c r="AC113" s="166">
        <v>1</v>
      </c>
      <c r="AZ113" s="166">
        <v>1</v>
      </c>
      <c r="BA113" s="166">
        <f>IF(AZ113=1,G113,0)</f>
        <v>0</v>
      </c>
      <c r="BB113" s="166">
        <f>IF(AZ113=2,G113,0)</f>
        <v>0</v>
      </c>
      <c r="BC113" s="166">
        <f>IF(AZ113=3,G113,0)</f>
        <v>0</v>
      </c>
      <c r="BD113" s="166">
        <f>IF(AZ113=4,G113,0)</f>
        <v>0</v>
      </c>
      <c r="BE113" s="166">
        <f>IF(AZ113=5,G113,0)</f>
        <v>0</v>
      </c>
      <c r="CA113" s="199">
        <v>1</v>
      </c>
      <c r="CB113" s="199">
        <v>1</v>
      </c>
      <c r="CZ113" s="166">
        <v>1.82E-3</v>
      </c>
    </row>
    <row r="114" spans="1:104" x14ac:dyDescent="0.2">
      <c r="A114" s="200"/>
      <c r="B114" s="202"/>
      <c r="C114" s="203" t="s">
        <v>246</v>
      </c>
      <c r="D114" s="204"/>
      <c r="E114" s="205">
        <v>0.2</v>
      </c>
      <c r="F114" s="206"/>
      <c r="G114" s="207"/>
      <c r="M114" s="201" t="s">
        <v>246</v>
      </c>
      <c r="O114" s="192"/>
    </row>
    <row r="115" spans="1:104" x14ac:dyDescent="0.2">
      <c r="A115" s="193">
        <v>51</v>
      </c>
      <c r="B115" s="194" t="s">
        <v>247</v>
      </c>
      <c r="C115" s="195" t="s">
        <v>248</v>
      </c>
      <c r="D115" s="196" t="s">
        <v>90</v>
      </c>
      <c r="E115" s="197">
        <v>1.98</v>
      </c>
      <c r="F115" s="197">
        <v>0</v>
      </c>
      <c r="G115" s="198">
        <f>E115*F115</f>
        <v>0</v>
      </c>
      <c r="O115" s="192">
        <v>2</v>
      </c>
      <c r="AA115" s="166">
        <v>1</v>
      </c>
      <c r="AB115" s="166">
        <v>1</v>
      </c>
      <c r="AC115" s="166">
        <v>1</v>
      </c>
      <c r="AZ115" s="166">
        <v>1</v>
      </c>
      <c r="BA115" s="166">
        <f>IF(AZ115=1,G115,0)</f>
        <v>0</v>
      </c>
      <c r="BB115" s="166">
        <f>IF(AZ115=2,G115,0)</f>
        <v>0</v>
      </c>
      <c r="BC115" s="166">
        <f>IF(AZ115=3,G115,0)</f>
        <v>0</v>
      </c>
      <c r="BD115" s="166">
        <f>IF(AZ115=4,G115,0)</f>
        <v>0</v>
      </c>
      <c r="BE115" s="166">
        <f>IF(AZ115=5,G115,0)</f>
        <v>0</v>
      </c>
      <c r="CA115" s="199">
        <v>1</v>
      </c>
      <c r="CB115" s="199">
        <v>1</v>
      </c>
      <c r="CZ115" s="166">
        <v>5.4000000000000001E-4</v>
      </c>
    </row>
    <row r="116" spans="1:104" x14ac:dyDescent="0.2">
      <c r="A116" s="200"/>
      <c r="B116" s="202"/>
      <c r="C116" s="203" t="s">
        <v>249</v>
      </c>
      <c r="D116" s="204"/>
      <c r="E116" s="205">
        <v>1.98</v>
      </c>
      <c r="F116" s="206"/>
      <c r="G116" s="207"/>
      <c r="M116" s="201" t="s">
        <v>249</v>
      </c>
      <c r="O116" s="192"/>
    </row>
    <row r="117" spans="1:104" x14ac:dyDescent="0.2">
      <c r="A117" s="193">
        <v>52</v>
      </c>
      <c r="B117" s="194" t="s">
        <v>250</v>
      </c>
      <c r="C117" s="195" t="s">
        <v>251</v>
      </c>
      <c r="D117" s="196" t="s">
        <v>93</v>
      </c>
      <c r="E117" s="197">
        <v>1.1879999999999999</v>
      </c>
      <c r="F117" s="197">
        <v>0</v>
      </c>
      <c r="G117" s="198">
        <f>E117*F117</f>
        <v>0</v>
      </c>
      <c r="O117" s="192">
        <v>2</v>
      </c>
      <c r="AA117" s="166">
        <v>1</v>
      </c>
      <c r="AB117" s="166">
        <v>1</v>
      </c>
      <c r="AC117" s="166">
        <v>1</v>
      </c>
      <c r="AZ117" s="166">
        <v>1</v>
      </c>
      <c r="BA117" s="166">
        <f>IF(AZ117=1,G117,0)</f>
        <v>0</v>
      </c>
      <c r="BB117" s="166">
        <f>IF(AZ117=2,G117,0)</f>
        <v>0</v>
      </c>
      <c r="BC117" s="166">
        <f>IF(AZ117=3,G117,0)</f>
        <v>0</v>
      </c>
      <c r="BD117" s="166">
        <f>IF(AZ117=4,G117,0)</f>
        <v>0</v>
      </c>
      <c r="BE117" s="166">
        <f>IF(AZ117=5,G117,0)</f>
        <v>0</v>
      </c>
      <c r="CA117" s="199">
        <v>1</v>
      </c>
      <c r="CB117" s="199">
        <v>1</v>
      </c>
      <c r="CZ117" s="166">
        <v>1.82E-3</v>
      </c>
    </row>
    <row r="118" spans="1:104" x14ac:dyDescent="0.2">
      <c r="A118" s="200"/>
      <c r="B118" s="202"/>
      <c r="C118" s="203" t="s">
        <v>252</v>
      </c>
      <c r="D118" s="204"/>
      <c r="E118" s="205">
        <v>1.1879999999999999</v>
      </c>
      <c r="F118" s="206"/>
      <c r="G118" s="207"/>
      <c r="M118" s="201" t="s">
        <v>252</v>
      </c>
      <c r="O118" s="192"/>
    </row>
    <row r="119" spans="1:104" ht="22.5" x14ac:dyDescent="0.2">
      <c r="A119" s="193">
        <v>53</v>
      </c>
      <c r="B119" s="194" t="s">
        <v>253</v>
      </c>
      <c r="C119" s="195" t="s">
        <v>254</v>
      </c>
      <c r="D119" s="196" t="s">
        <v>93</v>
      </c>
      <c r="E119" s="197">
        <v>1.3440000000000001</v>
      </c>
      <c r="F119" s="197">
        <v>0</v>
      </c>
      <c r="G119" s="198">
        <f>E119*F119</f>
        <v>0</v>
      </c>
      <c r="O119" s="192">
        <v>2</v>
      </c>
      <c r="AA119" s="166">
        <v>1</v>
      </c>
      <c r="AB119" s="166">
        <v>1</v>
      </c>
      <c r="AC119" s="166">
        <v>1</v>
      </c>
      <c r="AZ119" s="166">
        <v>1</v>
      </c>
      <c r="BA119" s="166">
        <f>IF(AZ119=1,G119,0)</f>
        <v>0</v>
      </c>
      <c r="BB119" s="166">
        <f>IF(AZ119=2,G119,0)</f>
        <v>0</v>
      </c>
      <c r="BC119" s="166">
        <f>IF(AZ119=3,G119,0)</f>
        <v>0</v>
      </c>
      <c r="BD119" s="166">
        <f>IF(AZ119=4,G119,0)</f>
        <v>0</v>
      </c>
      <c r="BE119" s="166">
        <f>IF(AZ119=5,G119,0)</f>
        <v>0</v>
      </c>
      <c r="CA119" s="199">
        <v>1</v>
      </c>
      <c r="CB119" s="199">
        <v>1</v>
      </c>
      <c r="CZ119" s="166">
        <v>1.82E-3</v>
      </c>
    </row>
    <row r="120" spans="1:104" x14ac:dyDescent="0.2">
      <c r="A120" s="200"/>
      <c r="B120" s="202"/>
      <c r="C120" s="203" t="s">
        <v>255</v>
      </c>
      <c r="D120" s="204"/>
      <c r="E120" s="205">
        <v>1.3440000000000001</v>
      </c>
      <c r="F120" s="206"/>
      <c r="G120" s="207"/>
      <c r="M120" s="201" t="s">
        <v>255</v>
      </c>
      <c r="O120" s="192"/>
    </row>
    <row r="121" spans="1:104" x14ac:dyDescent="0.2">
      <c r="A121" s="193">
        <v>54</v>
      </c>
      <c r="B121" s="194" t="s">
        <v>256</v>
      </c>
      <c r="C121" s="195" t="s">
        <v>257</v>
      </c>
      <c r="D121" s="196" t="s">
        <v>176</v>
      </c>
      <c r="E121" s="197">
        <v>3.3</v>
      </c>
      <c r="F121" s="197">
        <v>0</v>
      </c>
      <c r="G121" s="198">
        <f>E121*F121</f>
        <v>0</v>
      </c>
      <c r="O121" s="192">
        <v>2</v>
      </c>
      <c r="AA121" s="166">
        <v>1</v>
      </c>
      <c r="AB121" s="166">
        <v>1</v>
      </c>
      <c r="AC121" s="166">
        <v>1</v>
      </c>
      <c r="AZ121" s="166">
        <v>1</v>
      </c>
      <c r="BA121" s="166">
        <f>IF(AZ121=1,G121,0)</f>
        <v>0</v>
      </c>
      <c r="BB121" s="166">
        <f>IF(AZ121=2,G121,0)</f>
        <v>0</v>
      </c>
      <c r="BC121" s="166">
        <f>IF(AZ121=3,G121,0)</f>
        <v>0</v>
      </c>
      <c r="BD121" s="166">
        <f>IF(AZ121=4,G121,0)</f>
        <v>0</v>
      </c>
      <c r="BE121" s="166">
        <f>IF(AZ121=5,G121,0)</f>
        <v>0</v>
      </c>
      <c r="CA121" s="199">
        <v>1</v>
      </c>
      <c r="CB121" s="199">
        <v>1</v>
      </c>
      <c r="CZ121" s="166">
        <v>0</v>
      </c>
    </row>
    <row r="122" spans="1:104" x14ac:dyDescent="0.2">
      <c r="A122" s="200"/>
      <c r="B122" s="202"/>
      <c r="C122" s="203" t="s">
        <v>258</v>
      </c>
      <c r="D122" s="204"/>
      <c r="E122" s="205">
        <v>3.3</v>
      </c>
      <c r="F122" s="206"/>
      <c r="G122" s="207"/>
      <c r="M122" s="201" t="s">
        <v>258</v>
      </c>
      <c r="O122" s="192"/>
    </row>
    <row r="123" spans="1:104" x14ac:dyDescent="0.2">
      <c r="A123" s="193">
        <v>55</v>
      </c>
      <c r="B123" s="194" t="s">
        <v>259</v>
      </c>
      <c r="C123" s="195" t="s">
        <v>260</v>
      </c>
      <c r="D123" s="196" t="s">
        <v>176</v>
      </c>
      <c r="E123" s="197">
        <v>32</v>
      </c>
      <c r="F123" s="197">
        <v>0</v>
      </c>
      <c r="G123" s="198">
        <f>E123*F123</f>
        <v>0</v>
      </c>
      <c r="O123" s="192">
        <v>2</v>
      </c>
      <c r="AA123" s="166">
        <v>1</v>
      </c>
      <c r="AB123" s="166">
        <v>1</v>
      </c>
      <c r="AC123" s="166">
        <v>1</v>
      </c>
      <c r="AZ123" s="166">
        <v>1</v>
      </c>
      <c r="BA123" s="166">
        <f>IF(AZ123=1,G123,0)</f>
        <v>0</v>
      </c>
      <c r="BB123" s="166">
        <f>IF(AZ123=2,G123,0)</f>
        <v>0</v>
      </c>
      <c r="BC123" s="166">
        <f>IF(AZ123=3,G123,0)</f>
        <v>0</v>
      </c>
      <c r="BD123" s="166">
        <f>IF(AZ123=4,G123,0)</f>
        <v>0</v>
      </c>
      <c r="BE123" s="166">
        <f>IF(AZ123=5,G123,0)</f>
        <v>0</v>
      </c>
      <c r="CA123" s="199">
        <v>1</v>
      </c>
      <c r="CB123" s="199">
        <v>1</v>
      </c>
      <c r="CZ123" s="166">
        <v>4.8999999999999998E-4</v>
      </c>
    </row>
    <row r="124" spans="1:104" x14ac:dyDescent="0.2">
      <c r="A124" s="200"/>
      <c r="B124" s="202"/>
      <c r="C124" s="203" t="s">
        <v>261</v>
      </c>
      <c r="D124" s="204"/>
      <c r="E124" s="205">
        <v>32</v>
      </c>
      <c r="F124" s="206"/>
      <c r="G124" s="207"/>
      <c r="M124" s="201" t="s">
        <v>261</v>
      </c>
      <c r="O124" s="192"/>
    </row>
    <row r="125" spans="1:104" x14ac:dyDescent="0.2">
      <c r="A125" s="193">
        <v>56</v>
      </c>
      <c r="B125" s="194" t="s">
        <v>262</v>
      </c>
      <c r="C125" s="195" t="s">
        <v>263</v>
      </c>
      <c r="D125" s="196" t="s">
        <v>176</v>
      </c>
      <c r="E125" s="197">
        <v>32</v>
      </c>
      <c r="F125" s="197">
        <v>0</v>
      </c>
      <c r="G125" s="198">
        <f>E125*F125</f>
        <v>0</v>
      </c>
      <c r="O125" s="192">
        <v>2</v>
      </c>
      <c r="AA125" s="166">
        <v>1</v>
      </c>
      <c r="AB125" s="166">
        <v>1</v>
      </c>
      <c r="AC125" s="166">
        <v>1</v>
      </c>
      <c r="AZ125" s="166">
        <v>1</v>
      </c>
      <c r="BA125" s="166">
        <f>IF(AZ125=1,G125,0)</f>
        <v>0</v>
      </c>
      <c r="BB125" s="166">
        <f>IF(AZ125=2,G125,0)</f>
        <v>0</v>
      </c>
      <c r="BC125" s="166">
        <f>IF(AZ125=3,G125,0)</f>
        <v>0</v>
      </c>
      <c r="BD125" s="166">
        <f>IF(AZ125=4,G125,0)</f>
        <v>0</v>
      </c>
      <c r="BE125" s="166">
        <f>IF(AZ125=5,G125,0)</f>
        <v>0</v>
      </c>
      <c r="CA125" s="199">
        <v>1</v>
      </c>
      <c r="CB125" s="199">
        <v>1</v>
      </c>
      <c r="CZ125" s="166">
        <v>4.8999999999999998E-4</v>
      </c>
    </row>
    <row r="126" spans="1:104" x14ac:dyDescent="0.2">
      <c r="A126" s="200"/>
      <c r="B126" s="202"/>
      <c r="C126" s="203" t="s">
        <v>261</v>
      </c>
      <c r="D126" s="204"/>
      <c r="E126" s="205">
        <v>32</v>
      </c>
      <c r="F126" s="206"/>
      <c r="G126" s="207"/>
      <c r="M126" s="201" t="s">
        <v>261</v>
      </c>
      <c r="O126" s="192"/>
    </row>
    <row r="127" spans="1:104" ht="22.5" x14ac:dyDescent="0.2">
      <c r="A127" s="193">
        <v>57</v>
      </c>
      <c r="B127" s="194" t="s">
        <v>264</v>
      </c>
      <c r="C127" s="195" t="s">
        <v>265</v>
      </c>
      <c r="D127" s="196" t="s">
        <v>90</v>
      </c>
      <c r="E127" s="197">
        <v>158</v>
      </c>
      <c r="F127" s="197">
        <v>0</v>
      </c>
      <c r="G127" s="198">
        <f>E127*F127</f>
        <v>0</v>
      </c>
      <c r="O127" s="192">
        <v>2</v>
      </c>
      <c r="AA127" s="166">
        <v>1</v>
      </c>
      <c r="AB127" s="166">
        <v>1</v>
      </c>
      <c r="AC127" s="166">
        <v>1</v>
      </c>
      <c r="AZ127" s="166">
        <v>1</v>
      </c>
      <c r="BA127" s="166">
        <f>IF(AZ127=1,G127,0)</f>
        <v>0</v>
      </c>
      <c r="BB127" s="166">
        <f>IF(AZ127=2,G127,0)</f>
        <v>0</v>
      </c>
      <c r="BC127" s="166">
        <f>IF(AZ127=3,G127,0)</f>
        <v>0</v>
      </c>
      <c r="BD127" s="166">
        <f>IF(AZ127=4,G127,0)</f>
        <v>0</v>
      </c>
      <c r="BE127" s="166">
        <f>IF(AZ127=5,G127,0)</f>
        <v>0</v>
      </c>
      <c r="CA127" s="199">
        <v>1</v>
      </c>
      <c r="CB127" s="199">
        <v>1</v>
      </c>
      <c r="CZ127" s="166">
        <v>0</v>
      </c>
    </row>
    <row r="128" spans="1:104" x14ac:dyDescent="0.2">
      <c r="A128" s="200"/>
      <c r="B128" s="202"/>
      <c r="C128" s="203" t="s">
        <v>266</v>
      </c>
      <c r="D128" s="204"/>
      <c r="E128" s="205">
        <v>158</v>
      </c>
      <c r="F128" s="206"/>
      <c r="G128" s="207"/>
      <c r="M128" s="201" t="s">
        <v>266</v>
      </c>
      <c r="O128" s="192"/>
    </row>
    <row r="129" spans="1:104" x14ac:dyDescent="0.2">
      <c r="A129" s="208"/>
      <c r="B129" s="209" t="s">
        <v>75</v>
      </c>
      <c r="C129" s="210" t="str">
        <f>CONCATENATE(B112," ",C112)</f>
        <v>97 Prorážení otvorů</v>
      </c>
      <c r="D129" s="211"/>
      <c r="E129" s="212"/>
      <c r="F129" s="213"/>
      <c r="G129" s="214">
        <f>SUM(G112:G128)</f>
        <v>0</v>
      </c>
      <c r="O129" s="192">
        <v>4</v>
      </c>
      <c r="BA129" s="215">
        <f>SUM(BA112:BA128)</f>
        <v>0</v>
      </c>
      <c r="BB129" s="215">
        <f>SUM(BB112:BB128)</f>
        <v>0</v>
      </c>
      <c r="BC129" s="215">
        <f>SUM(BC112:BC128)</f>
        <v>0</v>
      </c>
      <c r="BD129" s="215">
        <f>SUM(BD112:BD128)</f>
        <v>0</v>
      </c>
      <c r="BE129" s="215">
        <f>SUM(BE112:BE128)</f>
        <v>0</v>
      </c>
    </row>
    <row r="130" spans="1:104" x14ac:dyDescent="0.2">
      <c r="A130" s="185" t="s">
        <v>72</v>
      </c>
      <c r="B130" s="186" t="s">
        <v>267</v>
      </c>
      <c r="C130" s="187" t="s">
        <v>268</v>
      </c>
      <c r="D130" s="188"/>
      <c r="E130" s="189"/>
      <c r="F130" s="189"/>
      <c r="G130" s="190"/>
      <c r="H130" s="191"/>
      <c r="I130" s="191"/>
      <c r="O130" s="192">
        <v>1</v>
      </c>
    </row>
    <row r="131" spans="1:104" x14ac:dyDescent="0.2">
      <c r="A131" s="193">
        <v>58</v>
      </c>
      <c r="B131" s="194" t="s">
        <v>269</v>
      </c>
      <c r="C131" s="195" t="s">
        <v>270</v>
      </c>
      <c r="D131" s="196" t="s">
        <v>139</v>
      </c>
      <c r="E131" s="197">
        <v>63.218706824999998</v>
      </c>
      <c r="F131" s="197">
        <v>0</v>
      </c>
      <c r="G131" s="198">
        <f>E131*F131</f>
        <v>0</v>
      </c>
      <c r="O131" s="192">
        <v>2</v>
      </c>
      <c r="AA131" s="166">
        <v>7</v>
      </c>
      <c r="AB131" s="166">
        <v>1</v>
      </c>
      <c r="AC131" s="166">
        <v>2</v>
      </c>
      <c r="AZ131" s="166">
        <v>1</v>
      </c>
      <c r="BA131" s="166">
        <f>IF(AZ131=1,G131,0)</f>
        <v>0</v>
      </c>
      <c r="BB131" s="166">
        <f>IF(AZ131=2,G131,0)</f>
        <v>0</v>
      </c>
      <c r="BC131" s="166">
        <f>IF(AZ131=3,G131,0)</f>
        <v>0</v>
      </c>
      <c r="BD131" s="166">
        <f>IF(AZ131=4,G131,0)</f>
        <v>0</v>
      </c>
      <c r="BE131" s="166">
        <f>IF(AZ131=5,G131,0)</f>
        <v>0</v>
      </c>
      <c r="CA131" s="199">
        <v>7</v>
      </c>
      <c r="CB131" s="199">
        <v>1</v>
      </c>
      <c r="CZ131" s="166">
        <v>0</v>
      </c>
    </row>
    <row r="132" spans="1:104" x14ac:dyDescent="0.2">
      <c r="A132" s="208"/>
      <c r="B132" s="209" t="s">
        <v>75</v>
      </c>
      <c r="C132" s="210" t="str">
        <f>CONCATENATE(B130," ",C130)</f>
        <v>99 Staveništní přesun hmot</v>
      </c>
      <c r="D132" s="211"/>
      <c r="E132" s="212"/>
      <c r="F132" s="213"/>
      <c r="G132" s="214">
        <f>SUM(G130:G131)</f>
        <v>0</v>
      </c>
      <c r="O132" s="192">
        <v>4</v>
      </c>
      <c r="BA132" s="215">
        <f>SUM(BA130:BA131)</f>
        <v>0</v>
      </c>
      <c r="BB132" s="215">
        <f>SUM(BB130:BB131)</f>
        <v>0</v>
      </c>
      <c r="BC132" s="215">
        <f>SUM(BC130:BC131)</f>
        <v>0</v>
      </c>
      <c r="BD132" s="215">
        <f>SUM(BD130:BD131)</f>
        <v>0</v>
      </c>
      <c r="BE132" s="215">
        <f>SUM(BE130:BE131)</f>
        <v>0</v>
      </c>
    </row>
    <row r="133" spans="1:104" x14ac:dyDescent="0.2">
      <c r="A133" s="185" t="s">
        <v>72</v>
      </c>
      <c r="B133" s="186" t="s">
        <v>271</v>
      </c>
      <c r="C133" s="187" t="s">
        <v>272</v>
      </c>
      <c r="D133" s="188"/>
      <c r="E133" s="189"/>
      <c r="F133" s="189"/>
      <c r="G133" s="190"/>
      <c r="H133" s="191"/>
      <c r="I133" s="191"/>
      <c r="O133" s="192">
        <v>1</v>
      </c>
    </row>
    <row r="134" spans="1:104" ht="22.5" x14ac:dyDescent="0.2">
      <c r="A134" s="193">
        <v>59</v>
      </c>
      <c r="B134" s="194" t="s">
        <v>273</v>
      </c>
      <c r="C134" s="195" t="s">
        <v>274</v>
      </c>
      <c r="D134" s="196" t="s">
        <v>90</v>
      </c>
      <c r="E134" s="197">
        <v>8.4</v>
      </c>
      <c r="F134" s="197">
        <v>0</v>
      </c>
      <c r="G134" s="198">
        <f>E134*F134</f>
        <v>0</v>
      </c>
      <c r="O134" s="192">
        <v>2</v>
      </c>
      <c r="AA134" s="166">
        <v>1</v>
      </c>
      <c r="AB134" s="166">
        <v>7</v>
      </c>
      <c r="AC134" s="166">
        <v>7</v>
      </c>
      <c r="AZ134" s="166">
        <v>2</v>
      </c>
      <c r="BA134" s="166">
        <f>IF(AZ134=1,G134,0)</f>
        <v>0</v>
      </c>
      <c r="BB134" s="166">
        <f>IF(AZ134=2,G134,0)</f>
        <v>0</v>
      </c>
      <c r="BC134" s="166">
        <f>IF(AZ134=3,G134,0)</f>
        <v>0</v>
      </c>
      <c r="BD134" s="166">
        <f>IF(AZ134=4,G134,0)</f>
        <v>0</v>
      </c>
      <c r="BE134" s="166">
        <f>IF(AZ134=5,G134,0)</f>
        <v>0</v>
      </c>
      <c r="CA134" s="199">
        <v>1</v>
      </c>
      <c r="CB134" s="199">
        <v>7</v>
      </c>
      <c r="CZ134" s="166">
        <v>4.0000000000000002E-4</v>
      </c>
    </row>
    <row r="135" spans="1:104" x14ac:dyDescent="0.2">
      <c r="A135" s="193">
        <v>60</v>
      </c>
      <c r="B135" s="194" t="s">
        <v>275</v>
      </c>
      <c r="C135" s="195" t="s">
        <v>276</v>
      </c>
      <c r="D135" s="196" t="s">
        <v>90</v>
      </c>
      <c r="E135" s="197">
        <v>8.4</v>
      </c>
      <c r="F135" s="197">
        <v>0</v>
      </c>
      <c r="G135" s="198">
        <f>E135*F135</f>
        <v>0</v>
      </c>
      <c r="O135" s="192">
        <v>2</v>
      </c>
      <c r="AA135" s="166">
        <v>1</v>
      </c>
      <c r="AB135" s="166">
        <v>7</v>
      </c>
      <c r="AC135" s="166">
        <v>7</v>
      </c>
      <c r="AZ135" s="166">
        <v>2</v>
      </c>
      <c r="BA135" s="166">
        <f>IF(AZ135=1,G135,0)</f>
        <v>0</v>
      </c>
      <c r="BB135" s="166">
        <f>IF(AZ135=2,G135,0)</f>
        <v>0</v>
      </c>
      <c r="BC135" s="166">
        <f>IF(AZ135=3,G135,0)</f>
        <v>0</v>
      </c>
      <c r="BD135" s="166">
        <f>IF(AZ135=4,G135,0)</f>
        <v>0</v>
      </c>
      <c r="BE135" s="166">
        <f>IF(AZ135=5,G135,0)</f>
        <v>0</v>
      </c>
      <c r="CA135" s="199">
        <v>1</v>
      </c>
      <c r="CB135" s="199">
        <v>7</v>
      </c>
      <c r="CZ135" s="166">
        <v>0</v>
      </c>
    </row>
    <row r="136" spans="1:104" x14ac:dyDescent="0.2">
      <c r="A136" s="200"/>
      <c r="B136" s="202"/>
      <c r="C136" s="203" t="s">
        <v>277</v>
      </c>
      <c r="D136" s="204"/>
      <c r="E136" s="205">
        <v>8.4</v>
      </c>
      <c r="F136" s="206"/>
      <c r="G136" s="207"/>
      <c r="M136" s="201" t="s">
        <v>277</v>
      </c>
      <c r="O136" s="192"/>
    </row>
    <row r="137" spans="1:104" ht="22.5" x14ac:dyDescent="0.2">
      <c r="A137" s="193">
        <v>61</v>
      </c>
      <c r="B137" s="194" t="s">
        <v>278</v>
      </c>
      <c r="C137" s="195" t="s">
        <v>279</v>
      </c>
      <c r="D137" s="196" t="s">
        <v>90</v>
      </c>
      <c r="E137" s="197">
        <v>8.82</v>
      </c>
      <c r="F137" s="197">
        <v>0</v>
      </c>
      <c r="G137" s="198">
        <f>E137*F137</f>
        <v>0</v>
      </c>
      <c r="O137" s="192">
        <v>2</v>
      </c>
      <c r="AA137" s="166">
        <v>1</v>
      </c>
      <c r="AB137" s="166">
        <v>7</v>
      </c>
      <c r="AC137" s="166">
        <v>7</v>
      </c>
      <c r="AZ137" s="166">
        <v>2</v>
      </c>
      <c r="BA137" s="166">
        <f>IF(AZ137=1,G137,0)</f>
        <v>0</v>
      </c>
      <c r="BB137" s="166">
        <f>IF(AZ137=2,G137,0)</f>
        <v>0</v>
      </c>
      <c r="BC137" s="166">
        <f>IF(AZ137=3,G137,0)</f>
        <v>0</v>
      </c>
      <c r="BD137" s="166">
        <f>IF(AZ137=4,G137,0)</f>
        <v>0</v>
      </c>
      <c r="BE137" s="166">
        <f>IF(AZ137=5,G137,0)</f>
        <v>0</v>
      </c>
      <c r="CA137" s="199">
        <v>1</v>
      </c>
      <c r="CB137" s="199">
        <v>7</v>
      </c>
      <c r="CZ137" s="166">
        <v>1.1169999999999999E-2</v>
      </c>
    </row>
    <row r="138" spans="1:104" x14ac:dyDescent="0.2">
      <c r="A138" s="200"/>
      <c r="B138" s="202"/>
      <c r="C138" s="203" t="s">
        <v>280</v>
      </c>
      <c r="D138" s="204"/>
      <c r="E138" s="205">
        <v>8.82</v>
      </c>
      <c r="F138" s="206"/>
      <c r="G138" s="207"/>
      <c r="M138" s="201" t="s">
        <v>280</v>
      </c>
      <c r="O138" s="192"/>
    </row>
    <row r="139" spans="1:104" x14ac:dyDescent="0.2">
      <c r="A139" s="193">
        <v>62</v>
      </c>
      <c r="B139" s="194" t="s">
        <v>281</v>
      </c>
      <c r="C139" s="195" t="s">
        <v>282</v>
      </c>
      <c r="D139" s="196" t="s">
        <v>61</v>
      </c>
      <c r="E139" s="197"/>
      <c r="F139" s="197">
        <v>0</v>
      </c>
      <c r="G139" s="198">
        <f>E139*F139</f>
        <v>0</v>
      </c>
      <c r="O139" s="192">
        <v>2</v>
      </c>
      <c r="AA139" s="166">
        <v>7</v>
      </c>
      <c r="AB139" s="166">
        <v>1002</v>
      </c>
      <c r="AC139" s="166">
        <v>5</v>
      </c>
      <c r="AZ139" s="166">
        <v>2</v>
      </c>
      <c r="BA139" s="166">
        <f>IF(AZ139=1,G139,0)</f>
        <v>0</v>
      </c>
      <c r="BB139" s="166">
        <f>IF(AZ139=2,G139,0)</f>
        <v>0</v>
      </c>
      <c r="BC139" s="166">
        <f>IF(AZ139=3,G139,0)</f>
        <v>0</v>
      </c>
      <c r="BD139" s="166">
        <f>IF(AZ139=4,G139,0)</f>
        <v>0</v>
      </c>
      <c r="BE139" s="166">
        <f>IF(AZ139=5,G139,0)</f>
        <v>0</v>
      </c>
      <c r="CA139" s="199">
        <v>7</v>
      </c>
      <c r="CB139" s="199">
        <v>1002</v>
      </c>
      <c r="CZ139" s="166">
        <v>0</v>
      </c>
    </row>
    <row r="140" spans="1:104" x14ac:dyDescent="0.2">
      <c r="A140" s="208"/>
      <c r="B140" s="209" t="s">
        <v>75</v>
      </c>
      <c r="C140" s="210" t="str">
        <f>CONCATENATE(B133," ",C133)</f>
        <v>711 Izolace proti vodě</v>
      </c>
      <c r="D140" s="211"/>
      <c r="E140" s="212"/>
      <c r="F140" s="213"/>
      <c r="G140" s="214">
        <f>SUM(G133:G139)</f>
        <v>0</v>
      </c>
      <c r="O140" s="192">
        <v>4</v>
      </c>
      <c r="BA140" s="215">
        <f>SUM(BA133:BA139)</f>
        <v>0</v>
      </c>
      <c r="BB140" s="215">
        <f>SUM(BB133:BB139)</f>
        <v>0</v>
      </c>
      <c r="BC140" s="215">
        <f>SUM(BC133:BC139)</f>
        <v>0</v>
      </c>
      <c r="BD140" s="215">
        <f>SUM(BD133:BD139)</f>
        <v>0</v>
      </c>
      <c r="BE140" s="215">
        <f>SUM(BE133:BE139)</f>
        <v>0</v>
      </c>
    </row>
    <row r="141" spans="1:104" x14ac:dyDescent="0.2">
      <c r="A141" s="185" t="s">
        <v>72</v>
      </c>
      <c r="B141" s="186" t="s">
        <v>283</v>
      </c>
      <c r="C141" s="187" t="s">
        <v>284</v>
      </c>
      <c r="D141" s="188"/>
      <c r="E141" s="189"/>
      <c r="F141" s="189"/>
      <c r="G141" s="190"/>
      <c r="H141" s="191"/>
      <c r="I141" s="191"/>
      <c r="O141" s="192">
        <v>1</v>
      </c>
    </row>
    <row r="142" spans="1:104" x14ac:dyDescent="0.2">
      <c r="A142" s="193">
        <v>63</v>
      </c>
      <c r="B142" s="194" t="s">
        <v>285</v>
      </c>
      <c r="C142" s="195" t="s">
        <v>286</v>
      </c>
      <c r="D142" s="196" t="s">
        <v>176</v>
      </c>
      <c r="E142" s="197">
        <v>15</v>
      </c>
      <c r="F142" s="197">
        <v>0</v>
      </c>
      <c r="G142" s="198">
        <f>E142*F142</f>
        <v>0</v>
      </c>
      <c r="O142" s="192">
        <v>2</v>
      </c>
      <c r="AA142" s="166">
        <v>1</v>
      </c>
      <c r="AB142" s="166">
        <v>0</v>
      </c>
      <c r="AC142" s="166">
        <v>0</v>
      </c>
      <c r="AZ142" s="166">
        <v>2</v>
      </c>
      <c r="BA142" s="166">
        <f>IF(AZ142=1,G142,0)</f>
        <v>0</v>
      </c>
      <c r="BB142" s="166">
        <f>IF(AZ142=2,G142,0)</f>
        <v>0</v>
      </c>
      <c r="BC142" s="166">
        <f>IF(AZ142=3,G142,0)</f>
        <v>0</v>
      </c>
      <c r="BD142" s="166">
        <f>IF(AZ142=4,G142,0)</f>
        <v>0</v>
      </c>
      <c r="BE142" s="166">
        <f>IF(AZ142=5,G142,0)</f>
        <v>0</v>
      </c>
      <c r="CA142" s="199">
        <v>1</v>
      </c>
      <c r="CB142" s="199">
        <v>0</v>
      </c>
      <c r="CZ142" s="166">
        <v>2.8119999999999999E-2</v>
      </c>
    </row>
    <row r="143" spans="1:104" x14ac:dyDescent="0.2">
      <c r="A143" s="193">
        <v>64</v>
      </c>
      <c r="B143" s="194" t="s">
        <v>287</v>
      </c>
      <c r="C143" s="195" t="s">
        <v>288</v>
      </c>
      <c r="D143" s="196" t="s">
        <v>176</v>
      </c>
      <c r="E143" s="197">
        <v>12</v>
      </c>
      <c r="F143" s="197">
        <v>0</v>
      </c>
      <c r="G143" s="198">
        <f>E143*F143</f>
        <v>0</v>
      </c>
      <c r="O143" s="192">
        <v>2</v>
      </c>
      <c r="AA143" s="166">
        <v>1</v>
      </c>
      <c r="AB143" s="166">
        <v>7</v>
      </c>
      <c r="AC143" s="166">
        <v>7</v>
      </c>
      <c r="AZ143" s="166">
        <v>2</v>
      </c>
      <c r="BA143" s="166">
        <f>IF(AZ143=1,G143,0)</f>
        <v>0</v>
      </c>
      <c r="BB143" s="166">
        <f>IF(AZ143=2,G143,0)</f>
        <v>0</v>
      </c>
      <c r="BC143" s="166">
        <f>IF(AZ143=3,G143,0)</f>
        <v>0</v>
      </c>
      <c r="BD143" s="166">
        <f>IF(AZ143=4,G143,0)</f>
        <v>0</v>
      </c>
      <c r="BE143" s="166">
        <f>IF(AZ143=5,G143,0)</f>
        <v>0</v>
      </c>
      <c r="CA143" s="199">
        <v>1</v>
      </c>
      <c r="CB143" s="199">
        <v>7</v>
      </c>
      <c r="CZ143" s="166">
        <v>3.5E-4</v>
      </c>
    </row>
    <row r="144" spans="1:104" x14ac:dyDescent="0.2">
      <c r="A144" s="193">
        <v>65</v>
      </c>
      <c r="B144" s="194" t="s">
        <v>289</v>
      </c>
      <c r="C144" s="195" t="s">
        <v>290</v>
      </c>
      <c r="D144" s="196" t="s">
        <v>176</v>
      </c>
      <c r="E144" s="197">
        <v>8</v>
      </c>
      <c r="F144" s="197">
        <v>0</v>
      </c>
      <c r="G144" s="198">
        <f>E144*F144</f>
        <v>0</v>
      </c>
      <c r="O144" s="192">
        <v>2</v>
      </c>
      <c r="AA144" s="166">
        <v>1</v>
      </c>
      <c r="AB144" s="166">
        <v>7</v>
      </c>
      <c r="AC144" s="166">
        <v>7</v>
      </c>
      <c r="AZ144" s="166">
        <v>2</v>
      </c>
      <c r="BA144" s="166">
        <f>IF(AZ144=1,G144,0)</f>
        <v>0</v>
      </c>
      <c r="BB144" s="166">
        <f>IF(AZ144=2,G144,0)</f>
        <v>0</v>
      </c>
      <c r="BC144" s="166">
        <f>IF(AZ144=3,G144,0)</f>
        <v>0</v>
      </c>
      <c r="BD144" s="166">
        <f>IF(AZ144=4,G144,0)</f>
        <v>0</v>
      </c>
      <c r="BE144" s="166">
        <f>IF(AZ144=5,G144,0)</f>
        <v>0</v>
      </c>
      <c r="CA144" s="199">
        <v>1</v>
      </c>
      <c r="CB144" s="199">
        <v>7</v>
      </c>
      <c r="CZ144" s="166">
        <v>5.6999999999999998E-4</v>
      </c>
    </row>
    <row r="145" spans="1:104" x14ac:dyDescent="0.2">
      <c r="A145" s="193">
        <v>66</v>
      </c>
      <c r="B145" s="194" t="s">
        <v>291</v>
      </c>
      <c r="C145" s="195" t="s">
        <v>292</v>
      </c>
      <c r="D145" s="196" t="s">
        <v>176</v>
      </c>
      <c r="E145" s="197">
        <v>3</v>
      </c>
      <c r="F145" s="197">
        <v>0</v>
      </c>
      <c r="G145" s="198">
        <f>E145*F145</f>
        <v>0</v>
      </c>
      <c r="O145" s="192">
        <v>2</v>
      </c>
      <c r="AA145" s="166">
        <v>1</v>
      </c>
      <c r="AB145" s="166">
        <v>7</v>
      </c>
      <c r="AC145" s="166">
        <v>7</v>
      </c>
      <c r="AZ145" s="166">
        <v>2</v>
      </c>
      <c r="BA145" s="166">
        <f>IF(AZ145=1,G145,0)</f>
        <v>0</v>
      </c>
      <c r="BB145" s="166">
        <f>IF(AZ145=2,G145,0)</f>
        <v>0</v>
      </c>
      <c r="BC145" s="166">
        <f>IF(AZ145=3,G145,0)</f>
        <v>0</v>
      </c>
      <c r="BD145" s="166">
        <f>IF(AZ145=4,G145,0)</f>
        <v>0</v>
      </c>
      <c r="BE145" s="166">
        <f>IF(AZ145=5,G145,0)</f>
        <v>0</v>
      </c>
      <c r="CA145" s="199">
        <v>1</v>
      </c>
      <c r="CB145" s="199">
        <v>7</v>
      </c>
      <c r="CZ145" s="166">
        <v>1.14E-3</v>
      </c>
    </row>
    <row r="146" spans="1:104" x14ac:dyDescent="0.2">
      <c r="A146" s="193">
        <v>67</v>
      </c>
      <c r="B146" s="194" t="s">
        <v>293</v>
      </c>
      <c r="C146" s="195" t="s">
        <v>294</v>
      </c>
      <c r="D146" s="196" t="s">
        <v>143</v>
      </c>
      <c r="E146" s="197">
        <v>1</v>
      </c>
      <c r="F146" s="197">
        <v>0</v>
      </c>
      <c r="G146" s="198">
        <f>E146*F146</f>
        <v>0</v>
      </c>
      <c r="O146" s="192">
        <v>2</v>
      </c>
      <c r="AA146" s="166">
        <v>1</v>
      </c>
      <c r="AB146" s="166">
        <v>7</v>
      </c>
      <c r="AC146" s="166">
        <v>7</v>
      </c>
      <c r="AZ146" s="166">
        <v>2</v>
      </c>
      <c r="BA146" s="166">
        <f>IF(AZ146=1,G146,0)</f>
        <v>0</v>
      </c>
      <c r="BB146" s="166">
        <f>IF(AZ146=2,G146,0)</f>
        <v>0</v>
      </c>
      <c r="BC146" s="166">
        <f>IF(AZ146=3,G146,0)</f>
        <v>0</v>
      </c>
      <c r="BD146" s="166">
        <f>IF(AZ146=4,G146,0)</f>
        <v>0</v>
      </c>
      <c r="BE146" s="166">
        <f>IF(AZ146=5,G146,0)</f>
        <v>0</v>
      </c>
      <c r="CA146" s="199">
        <v>1</v>
      </c>
      <c r="CB146" s="199">
        <v>7</v>
      </c>
      <c r="CZ146" s="166">
        <v>1.1199999999999999E-3</v>
      </c>
    </row>
    <row r="147" spans="1:104" x14ac:dyDescent="0.2">
      <c r="A147" s="193">
        <v>68</v>
      </c>
      <c r="B147" s="194" t="s">
        <v>295</v>
      </c>
      <c r="C147" s="195" t="s">
        <v>296</v>
      </c>
      <c r="D147" s="196" t="s">
        <v>297</v>
      </c>
      <c r="E147" s="197">
        <v>1</v>
      </c>
      <c r="F147" s="197">
        <v>0</v>
      </c>
      <c r="G147" s="198">
        <f>E147*F147</f>
        <v>0</v>
      </c>
      <c r="O147" s="192">
        <v>2</v>
      </c>
      <c r="AA147" s="166">
        <v>1</v>
      </c>
      <c r="AB147" s="166">
        <v>0</v>
      </c>
      <c r="AC147" s="166">
        <v>0</v>
      </c>
      <c r="AZ147" s="166">
        <v>2</v>
      </c>
      <c r="BA147" s="166">
        <f>IF(AZ147=1,G147,0)</f>
        <v>0</v>
      </c>
      <c r="BB147" s="166">
        <f>IF(AZ147=2,G147,0)</f>
        <v>0</v>
      </c>
      <c r="BC147" s="166">
        <f>IF(AZ147=3,G147,0)</f>
        <v>0</v>
      </c>
      <c r="BD147" s="166">
        <f>IF(AZ147=4,G147,0)</f>
        <v>0</v>
      </c>
      <c r="BE147" s="166">
        <f>IF(AZ147=5,G147,0)</f>
        <v>0</v>
      </c>
      <c r="CA147" s="199">
        <v>1</v>
      </c>
      <c r="CB147" s="199">
        <v>0</v>
      </c>
      <c r="CZ147" s="166">
        <v>1.2999999999999999E-4</v>
      </c>
    </row>
    <row r="148" spans="1:104" x14ac:dyDescent="0.2">
      <c r="A148" s="193">
        <v>69</v>
      </c>
      <c r="B148" s="194" t="s">
        <v>298</v>
      </c>
      <c r="C148" s="195" t="s">
        <v>299</v>
      </c>
      <c r="D148" s="196" t="s">
        <v>176</v>
      </c>
      <c r="E148" s="197">
        <v>15</v>
      </c>
      <c r="F148" s="197">
        <v>0</v>
      </c>
      <c r="G148" s="198">
        <f>E148*F148</f>
        <v>0</v>
      </c>
      <c r="O148" s="192">
        <v>2</v>
      </c>
      <c r="AA148" s="166">
        <v>1</v>
      </c>
      <c r="AB148" s="166">
        <v>7</v>
      </c>
      <c r="AC148" s="166">
        <v>7</v>
      </c>
      <c r="AZ148" s="166">
        <v>2</v>
      </c>
      <c r="BA148" s="166">
        <f>IF(AZ148=1,G148,0)</f>
        <v>0</v>
      </c>
      <c r="BB148" s="166">
        <f>IF(AZ148=2,G148,0)</f>
        <v>0</v>
      </c>
      <c r="BC148" s="166">
        <f>IF(AZ148=3,G148,0)</f>
        <v>0</v>
      </c>
      <c r="BD148" s="166">
        <f>IF(AZ148=4,G148,0)</f>
        <v>0</v>
      </c>
      <c r="BE148" s="166">
        <f>IF(AZ148=5,G148,0)</f>
        <v>0</v>
      </c>
      <c r="CA148" s="199">
        <v>1</v>
      </c>
      <c r="CB148" s="199">
        <v>7</v>
      </c>
      <c r="CZ148" s="166">
        <v>0</v>
      </c>
    </row>
    <row r="149" spans="1:104" x14ac:dyDescent="0.2">
      <c r="A149" s="193">
        <v>70</v>
      </c>
      <c r="B149" s="194" t="s">
        <v>300</v>
      </c>
      <c r="C149" s="195" t="s">
        <v>301</v>
      </c>
      <c r="D149" s="196" t="s">
        <v>93</v>
      </c>
      <c r="E149" s="197">
        <v>0.375</v>
      </c>
      <c r="F149" s="197">
        <v>0</v>
      </c>
      <c r="G149" s="198">
        <f>E149*F149</f>
        <v>0</v>
      </c>
      <c r="O149" s="192">
        <v>2</v>
      </c>
      <c r="AA149" s="166">
        <v>1</v>
      </c>
      <c r="AB149" s="166">
        <v>1</v>
      </c>
      <c r="AC149" s="166">
        <v>1</v>
      </c>
      <c r="AZ149" s="166">
        <v>2</v>
      </c>
      <c r="BA149" s="166">
        <f>IF(AZ149=1,G149,0)</f>
        <v>0</v>
      </c>
      <c r="BB149" s="166">
        <f>IF(AZ149=2,G149,0)</f>
        <v>0</v>
      </c>
      <c r="BC149" s="166">
        <f>IF(AZ149=3,G149,0)</f>
        <v>0</v>
      </c>
      <c r="BD149" s="166">
        <f>IF(AZ149=4,G149,0)</f>
        <v>0</v>
      </c>
      <c r="BE149" s="166">
        <f>IF(AZ149=5,G149,0)</f>
        <v>0</v>
      </c>
      <c r="CA149" s="199">
        <v>1</v>
      </c>
      <c r="CB149" s="199">
        <v>1</v>
      </c>
      <c r="CZ149" s="166">
        <v>2.5953400000000002</v>
      </c>
    </row>
    <row r="150" spans="1:104" x14ac:dyDescent="0.2">
      <c r="A150" s="200"/>
      <c r="B150" s="202"/>
      <c r="C150" s="203" t="s">
        <v>302</v>
      </c>
      <c r="D150" s="204"/>
      <c r="E150" s="205">
        <v>0.375</v>
      </c>
      <c r="F150" s="206"/>
      <c r="G150" s="207"/>
      <c r="M150" s="201" t="s">
        <v>302</v>
      </c>
      <c r="O150" s="192"/>
    </row>
    <row r="151" spans="1:104" x14ac:dyDescent="0.2">
      <c r="A151" s="193">
        <v>71</v>
      </c>
      <c r="B151" s="194" t="s">
        <v>303</v>
      </c>
      <c r="C151" s="195" t="s">
        <v>304</v>
      </c>
      <c r="D151" s="196" t="s">
        <v>143</v>
      </c>
      <c r="E151" s="197">
        <v>2</v>
      </c>
      <c r="F151" s="197">
        <v>0</v>
      </c>
      <c r="G151" s="198">
        <f>E151*F151</f>
        <v>0</v>
      </c>
      <c r="O151" s="192">
        <v>2</v>
      </c>
      <c r="AA151" s="166">
        <v>3</v>
      </c>
      <c r="AB151" s="166">
        <v>7</v>
      </c>
      <c r="AC151" s="166" t="s">
        <v>303</v>
      </c>
      <c r="AZ151" s="166">
        <v>2</v>
      </c>
      <c r="BA151" s="166">
        <f>IF(AZ151=1,G151,0)</f>
        <v>0</v>
      </c>
      <c r="BB151" s="166">
        <f>IF(AZ151=2,G151,0)</f>
        <v>0</v>
      </c>
      <c r="BC151" s="166">
        <f>IF(AZ151=3,G151,0)</f>
        <v>0</v>
      </c>
      <c r="BD151" s="166">
        <f>IF(AZ151=4,G151,0)</f>
        <v>0</v>
      </c>
      <c r="BE151" s="166">
        <f>IF(AZ151=5,G151,0)</f>
        <v>0</v>
      </c>
      <c r="CA151" s="199">
        <v>3</v>
      </c>
      <c r="CB151" s="199">
        <v>7</v>
      </c>
      <c r="CZ151" s="166">
        <v>1.3999999999999999E-4</v>
      </c>
    </row>
    <row r="152" spans="1:104" x14ac:dyDescent="0.2">
      <c r="A152" s="193">
        <v>72</v>
      </c>
      <c r="B152" s="194" t="s">
        <v>305</v>
      </c>
      <c r="C152" s="195" t="s">
        <v>306</v>
      </c>
      <c r="D152" s="196" t="s">
        <v>139</v>
      </c>
      <c r="E152" s="197">
        <v>1.4087624999999999</v>
      </c>
      <c r="F152" s="197">
        <v>0</v>
      </c>
      <c r="G152" s="198">
        <f>E152*F152</f>
        <v>0</v>
      </c>
      <c r="O152" s="192">
        <v>2</v>
      </c>
      <c r="AA152" s="166">
        <v>7</v>
      </c>
      <c r="AB152" s="166">
        <v>1001</v>
      </c>
      <c r="AC152" s="166">
        <v>5</v>
      </c>
      <c r="AZ152" s="166">
        <v>2</v>
      </c>
      <c r="BA152" s="166">
        <f>IF(AZ152=1,G152,0)</f>
        <v>0</v>
      </c>
      <c r="BB152" s="166">
        <f>IF(AZ152=2,G152,0)</f>
        <v>0</v>
      </c>
      <c r="BC152" s="166">
        <f>IF(AZ152=3,G152,0)</f>
        <v>0</v>
      </c>
      <c r="BD152" s="166">
        <f>IF(AZ152=4,G152,0)</f>
        <v>0</v>
      </c>
      <c r="BE152" s="166">
        <f>IF(AZ152=5,G152,0)</f>
        <v>0</v>
      </c>
      <c r="CA152" s="199">
        <v>7</v>
      </c>
      <c r="CB152" s="199">
        <v>1001</v>
      </c>
      <c r="CZ152" s="166">
        <v>0</v>
      </c>
    </row>
    <row r="153" spans="1:104" x14ac:dyDescent="0.2">
      <c r="A153" s="208"/>
      <c r="B153" s="209" t="s">
        <v>75</v>
      </c>
      <c r="C153" s="210" t="str">
        <f>CONCATENATE(B141," ",C141)</f>
        <v>721 Vnitřní kanalizace</v>
      </c>
      <c r="D153" s="211"/>
      <c r="E153" s="212"/>
      <c r="F153" s="213"/>
      <c r="G153" s="214">
        <f>SUM(G141:G152)</f>
        <v>0</v>
      </c>
      <c r="O153" s="192">
        <v>4</v>
      </c>
      <c r="BA153" s="215">
        <f>SUM(BA141:BA152)</f>
        <v>0</v>
      </c>
      <c r="BB153" s="215">
        <f>SUM(BB141:BB152)</f>
        <v>0</v>
      </c>
      <c r="BC153" s="215">
        <f>SUM(BC141:BC152)</f>
        <v>0</v>
      </c>
      <c r="BD153" s="215">
        <f>SUM(BD141:BD152)</f>
        <v>0</v>
      </c>
      <c r="BE153" s="215">
        <f>SUM(BE141:BE152)</f>
        <v>0</v>
      </c>
    </row>
    <row r="154" spans="1:104" x14ac:dyDescent="0.2">
      <c r="A154" s="185" t="s">
        <v>72</v>
      </c>
      <c r="B154" s="186" t="s">
        <v>307</v>
      </c>
      <c r="C154" s="187" t="s">
        <v>308</v>
      </c>
      <c r="D154" s="188"/>
      <c r="E154" s="189"/>
      <c r="F154" s="189"/>
      <c r="G154" s="190"/>
      <c r="H154" s="191"/>
      <c r="I154" s="191"/>
      <c r="O154" s="192">
        <v>1</v>
      </c>
    </row>
    <row r="155" spans="1:104" x14ac:dyDescent="0.2">
      <c r="A155" s="193">
        <v>73</v>
      </c>
      <c r="B155" s="194" t="s">
        <v>309</v>
      </c>
      <c r="C155" s="195" t="s">
        <v>310</v>
      </c>
      <c r="D155" s="196" t="s">
        <v>176</v>
      </c>
      <c r="E155" s="197">
        <v>16</v>
      </c>
      <c r="F155" s="197">
        <v>0</v>
      </c>
      <c r="G155" s="198">
        <f>E155*F155</f>
        <v>0</v>
      </c>
      <c r="O155" s="192">
        <v>2</v>
      </c>
      <c r="AA155" s="166">
        <v>1</v>
      </c>
      <c r="AB155" s="166">
        <v>7</v>
      </c>
      <c r="AC155" s="166">
        <v>7</v>
      </c>
      <c r="AZ155" s="166">
        <v>2</v>
      </c>
      <c r="BA155" s="166">
        <f>IF(AZ155=1,G155,0)</f>
        <v>0</v>
      </c>
      <c r="BB155" s="166">
        <f>IF(AZ155=2,G155,0)</f>
        <v>0</v>
      </c>
      <c r="BC155" s="166">
        <f>IF(AZ155=3,G155,0)</f>
        <v>0</v>
      </c>
      <c r="BD155" s="166">
        <f>IF(AZ155=4,G155,0)</f>
        <v>0</v>
      </c>
      <c r="BE155" s="166">
        <f>IF(AZ155=5,G155,0)</f>
        <v>0</v>
      </c>
      <c r="CA155" s="199">
        <v>1</v>
      </c>
      <c r="CB155" s="199">
        <v>7</v>
      </c>
      <c r="CZ155" s="166">
        <v>1.4599999999999999E-3</v>
      </c>
    </row>
    <row r="156" spans="1:104" x14ac:dyDescent="0.2">
      <c r="A156" s="193">
        <v>74</v>
      </c>
      <c r="B156" s="194" t="s">
        <v>311</v>
      </c>
      <c r="C156" s="195" t="s">
        <v>312</v>
      </c>
      <c r="D156" s="196" t="s">
        <v>176</v>
      </c>
      <c r="E156" s="197">
        <v>16</v>
      </c>
      <c r="F156" s="197">
        <v>0</v>
      </c>
      <c r="G156" s="198">
        <f>E156*F156</f>
        <v>0</v>
      </c>
      <c r="O156" s="192">
        <v>2</v>
      </c>
      <c r="AA156" s="166">
        <v>1</v>
      </c>
      <c r="AB156" s="166">
        <v>7</v>
      </c>
      <c r="AC156" s="166">
        <v>7</v>
      </c>
      <c r="AZ156" s="166">
        <v>2</v>
      </c>
      <c r="BA156" s="166">
        <f>IF(AZ156=1,G156,0)</f>
        <v>0</v>
      </c>
      <c r="BB156" s="166">
        <f>IF(AZ156=2,G156,0)</f>
        <v>0</v>
      </c>
      <c r="BC156" s="166">
        <f>IF(AZ156=3,G156,0)</f>
        <v>0</v>
      </c>
      <c r="BD156" s="166">
        <f>IF(AZ156=4,G156,0)</f>
        <v>0</v>
      </c>
      <c r="BE156" s="166">
        <f>IF(AZ156=5,G156,0)</f>
        <v>0</v>
      </c>
      <c r="CA156" s="199">
        <v>1</v>
      </c>
      <c r="CB156" s="199">
        <v>7</v>
      </c>
      <c r="CZ156" s="166">
        <v>1.4599999999999999E-3</v>
      </c>
    </row>
    <row r="157" spans="1:104" x14ac:dyDescent="0.2">
      <c r="A157" s="193">
        <v>75</v>
      </c>
      <c r="B157" s="194" t="s">
        <v>313</v>
      </c>
      <c r="C157" s="195" t="s">
        <v>314</v>
      </c>
      <c r="D157" s="196" t="s">
        <v>176</v>
      </c>
      <c r="E157" s="197">
        <v>16.8</v>
      </c>
      <c r="F157" s="197">
        <v>0</v>
      </c>
      <c r="G157" s="198">
        <f>E157*F157</f>
        <v>0</v>
      </c>
      <c r="O157" s="192">
        <v>2</v>
      </c>
      <c r="AA157" s="166">
        <v>1</v>
      </c>
      <c r="AB157" s="166">
        <v>7</v>
      </c>
      <c r="AC157" s="166">
        <v>7</v>
      </c>
      <c r="AZ157" s="166">
        <v>2</v>
      </c>
      <c r="BA157" s="166">
        <f>IF(AZ157=1,G157,0)</f>
        <v>0</v>
      </c>
      <c r="BB157" s="166">
        <f>IF(AZ157=2,G157,0)</f>
        <v>0</v>
      </c>
      <c r="BC157" s="166">
        <f>IF(AZ157=3,G157,0)</f>
        <v>0</v>
      </c>
      <c r="BD157" s="166">
        <f>IF(AZ157=4,G157,0)</f>
        <v>0</v>
      </c>
      <c r="BE157" s="166">
        <f>IF(AZ157=5,G157,0)</f>
        <v>0</v>
      </c>
      <c r="CA157" s="199">
        <v>1</v>
      </c>
      <c r="CB157" s="199">
        <v>7</v>
      </c>
      <c r="CZ157" s="166">
        <v>4.0000000000000003E-5</v>
      </c>
    </row>
    <row r="158" spans="1:104" x14ac:dyDescent="0.2">
      <c r="A158" s="200"/>
      <c r="B158" s="202"/>
      <c r="C158" s="203" t="s">
        <v>315</v>
      </c>
      <c r="D158" s="204"/>
      <c r="E158" s="205">
        <v>16.8</v>
      </c>
      <c r="F158" s="206"/>
      <c r="G158" s="207"/>
      <c r="M158" s="201" t="s">
        <v>315</v>
      </c>
      <c r="O158" s="192"/>
    </row>
    <row r="159" spans="1:104" x14ac:dyDescent="0.2">
      <c r="A159" s="193">
        <v>76</v>
      </c>
      <c r="B159" s="194" t="s">
        <v>316</v>
      </c>
      <c r="C159" s="195" t="s">
        <v>317</v>
      </c>
      <c r="D159" s="196" t="s">
        <v>176</v>
      </c>
      <c r="E159" s="197">
        <v>16.8</v>
      </c>
      <c r="F159" s="197">
        <v>0</v>
      </c>
      <c r="G159" s="198">
        <f>E159*F159</f>
        <v>0</v>
      </c>
      <c r="O159" s="192">
        <v>2</v>
      </c>
      <c r="AA159" s="166">
        <v>1</v>
      </c>
      <c r="AB159" s="166">
        <v>7</v>
      </c>
      <c r="AC159" s="166">
        <v>7</v>
      </c>
      <c r="AZ159" s="166">
        <v>2</v>
      </c>
      <c r="BA159" s="166">
        <f>IF(AZ159=1,G159,0)</f>
        <v>0</v>
      </c>
      <c r="BB159" s="166">
        <f>IF(AZ159=2,G159,0)</f>
        <v>0</v>
      </c>
      <c r="BC159" s="166">
        <f>IF(AZ159=3,G159,0)</f>
        <v>0</v>
      </c>
      <c r="BD159" s="166">
        <f>IF(AZ159=4,G159,0)</f>
        <v>0</v>
      </c>
      <c r="BE159" s="166">
        <f>IF(AZ159=5,G159,0)</f>
        <v>0</v>
      </c>
      <c r="CA159" s="199">
        <v>1</v>
      </c>
      <c r="CB159" s="199">
        <v>7</v>
      </c>
      <c r="CZ159" s="166">
        <v>4.0000000000000003E-5</v>
      </c>
    </row>
    <row r="160" spans="1:104" x14ac:dyDescent="0.2">
      <c r="A160" s="200"/>
      <c r="B160" s="202"/>
      <c r="C160" s="203" t="s">
        <v>315</v>
      </c>
      <c r="D160" s="204"/>
      <c r="E160" s="205">
        <v>16.8</v>
      </c>
      <c r="F160" s="206"/>
      <c r="G160" s="207"/>
      <c r="M160" s="201" t="s">
        <v>315</v>
      </c>
      <c r="O160" s="192"/>
    </row>
    <row r="161" spans="1:104" x14ac:dyDescent="0.2">
      <c r="A161" s="193">
        <v>77</v>
      </c>
      <c r="B161" s="194" t="s">
        <v>318</v>
      </c>
      <c r="C161" s="195" t="s">
        <v>319</v>
      </c>
      <c r="D161" s="196" t="s">
        <v>143</v>
      </c>
      <c r="E161" s="197">
        <v>8</v>
      </c>
      <c r="F161" s="197">
        <v>0</v>
      </c>
      <c r="G161" s="198">
        <f>E161*F161</f>
        <v>0</v>
      </c>
      <c r="O161" s="192">
        <v>2</v>
      </c>
      <c r="AA161" s="166">
        <v>1</v>
      </c>
      <c r="AB161" s="166">
        <v>7</v>
      </c>
      <c r="AC161" s="166">
        <v>7</v>
      </c>
      <c r="AZ161" s="166">
        <v>2</v>
      </c>
      <c r="BA161" s="166">
        <f>IF(AZ161=1,G161,0)</f>
        <v>0</v>
      </c>
      <c r="BB161" s="166">
        <f>IF(AZ161=2,G161,0)</f>
        <v>0</v>
      </c>
      <c r="BC161" s="166">
        <f>IF(AZ161=3,G161,0)</f>
        <v>0</v>
      </c>
      <c r="BD161" s="166">
        <f>IF(AZ161=4,G161,0)</f>
        <v>0</v>
      </c>
      <c r="BE161" s="166">
        <f>IF(AZ161=5,G161,0)</f>
        <v>0</v>
      </c>
      <c r="CA161" s="199">
        <v>1</v>
      </c>
      <c r="CB161" s="199">
        <v>7</v>
      </c>
      <c r="CZ161" s="166">
        <v>7.6000000000000004E-4</v>
      </c>
    </row>
    <row r="162" spans="1:104" ht="22.5" x14ac:dyDescent="0.2">
      <c r="A162" s="193">
        <v>78</v>
      </c>
      <c r="B162" s="194" t="s">
        <v>320</v>
      </c>
      <c r="C162" s="195" t="s">
        <v>321</v>
      </c>
      <c r="D162" s="196" t="s">
        <v>176</v>
      </c>
      <c r="E162" s="197">
        <v>32</v>
      </c>
      <c r="F162" s="197">
        <v>0</v>
      </c>
      <c r="G162" s="198">
        <f>E162*F162</f>
        <v>0</v>
      </c>
      <c r="O162" s="192">
        <v>2</v>
      </c>
      <c r="AA162" s="166">
        <v>1</v>
      </c>
      <c r="AB162" s="166">
        <v>7</v>
      </c>
      <c r="AC162" s="166">
        <v>7</v>
      </c>
      <c r="AZ162" s="166">
        <v>2</v>
      </c>
      <c r="BA162" s="166">
        <f>IF(AZ162=1,G162,0)</f>
        <v>0</v>
      </c>
      <c r="BB162" s="166">
        <f>IF(AZ162=2,G162,0)</f>
        <v>0</v>
      </c>
      <c r="BC162" s="166">
        <f>IF(AZ162=3,G162,0)</f>
        <v>0</v>
      </c>
      <c r="BD162" s="166">
        <f>IF(AZ162=4,G162,0)</f>
        <v>0</v>
      </c>
      <c r="BE162" s="166">
        <f>IF(AZ162=5,G162,0)</f>
        <v>0</v>
      </c>
      <c r="CA162" s="199">
        <v>1</v>
      </c>
      <c r="CB162" s="199">
        <v>7</v>
      </c>
      <c r="CZ162" s="166">
        <v>1.0000000000000001E-5</v>
      </c>
    </row>
    <row r="163" spans="1:104" x14ac:dyDescent="0.2">
      <c r="A163" s="200"/>
      <c r="B163" s="202"/>
      <c r="C163" s="203" t="s">
        <v>322</v>
      </c>
      <c r="D163" s="204"/>
      <c r="E163" s="205">
        <v>32</v>
      </c>
      <c r="F163" s="206"/>
      <c r="G163" s="207"/>
      <c r="M163" s="201" t="s">
        <v>322</v>
      </c>
      <c r="O163" s="192"/>
    </row>
    <row r="164" spans="1:104" x14ac:dyDescent="0.2">
      <c r="A164" s="193">
        <v>79</v>
      </c>
      <c r="B164" s="194" t="s">
        <v>323</v>
      </c>
      <c r="C164" s="195" t="s">
        <v>324</v>
      </c>
      <c r="D164" s="196" t="s">
        <v>87</v>
      </c>
      <c r="E164" s="197">
        <v>1</v>
      </c>
      <c r="F164" s="197">
        <v>0</v>
      </c>
      <c r="G164" s="198">
        <f>E164*F164</f>
        <v>0</v>
      </c>
      <c r="O164" s="192">
        <v>2</v>
      </c>
      <c r="AA164" s="166">
        <v>12</v>
      </c>
      <c r="AB164" s="166">
        <v>0</v>
      </c>
      <c r="AC164" s="166">
        <v>38</v>
      </c>
      <c r="AZ164" s="166">
        <v>2</v>
      </c>
      <c r="BA164" s="166">
        <f>IF(AZ164=1,G164,0)</f>
        <v>0</v>
      </c>
      <c r="BB164" s="166">
        <f>IF(AZ164=2,G164,0)</f>
        <v>0</v>
      </c>
      <c r="BC164" s="166">
        <f>IF(AZ164=3,G164,0)</f>
        <v>0</v>
      </c>
      <c r="BD164" s="166">
        <f>IF(AZ164=4,G164,0)</f>
        <v>0</v>
      </c>
      <c r="BE164" s="166">
        <f>IF(AZ164=5,G164,0)</f>
        <v>0</v>
      </c>
      <c r="CA164" s="199">
        <v>12</v>
      </c>
      <c r="CB164" s="199">
        <v>0</v>
      </c>
      <c r="CZ164" s="166">
        <v>6.4999999999999997E-4</v>
      </c>
    </row>
    <row r="165" spans="1:104" x14ac:dyDescent="0.2">
      <c r="A165" s="193">
        <v>80</v>
      </c>
      <c r="B165" s="194" t="s">
        <v>325</v>
      </c>
      <c r="C165" s="195" t="s">
        <v>326</v>
      </c>
      <c r="D165" s="196" t="s">
        <v>61</v>
      </c>
      <c r="E165" s="197"/>
      <c r="F165" s="197">
        <v>0</v>
      </c>
      <c r="G165" s="198">
        <f>E165*F165</f>
        <v>0</v>
      </c>
      <c r="O165" s="192">
        <v>2</v>
      </c>
      <c r="AA165" s="166">
        <v>7</v>
      </c>
      <c r="AB165" s="166">
        <v>1002</v>
      </c>
      <c r="AC165" s="166">
        <v>5</v>
      </c>
      <c r="AZ165" s="166">
        <v>2</v>
      </c>
      <c r="BA165" s="166">
        <f>IF(AZ165=1,G165,0)</f>
        <v>0</v>
      </c>
      <c r="BB165" s="166">
        <f>IF(AZ165=2,G165,0)</f>
        <v>0</v>
      </c>
      <c r="BC165" s="166">
        <f>IF(AZ165=3,G165,0)</f>
        <v>0</v>
      </c>
      <c r="BD165" s="166">
        <f>IF(AZ165=4,G165,0)</f>
        <v>0</v>
      </c>
      <c r="BE165" s="166">
        <f>IF(AZ165=5,G165,0)</f>
        <v>0</v>
      </c>
      <c r="CA165" s="199">
        <v>7</v>
      </c>
      <c r="CB165" s="199">
        <v>1002</v>
      </c>
      <c r="CZ165" s="166">
        <v>0</v>
      </c>
    </row>
    <row r="166" spans="1:104" x14ac:dyDescent="0.2">
      <c r="A166" s="208"/>
      <c r="B166" s="209" t="s">
        <v>75</v>
      </c>
      <c r="C166" s="210" t="str">
        <f>CONCATENATE(B154," ",C154)</f>
        <v>722 Vnitřní vodovod</v>
      </c>
      <c r="D166" s="211"/>
      <c r="E166" s="212"/>
      <c r="F166" s="213"/>
      <c r="G166" s="214">
        <f>SUM(G154:G165)</f>
        <v>0</v>
      </c>
      <c r="O166" s="192">
        <v>4</v>
      </c>
      <c r="BA166" s="215">
        <f>SUM(BA154:BA165)</f>
        <v>0</v>
      </c>
      <c r="BB166" s="215">
        <f>SUM(BB154:BB165)</f>
        <v>0</v>
      </c>
      <c r="BC166" s="215">
        <f>SUM(BC154:BC165)</f>
        <v>0</v>
      </c>
      <c r="BD166" s="215">
        <f>SUM(BD154:BD165)</f>
        <v>0</v>
      </c>
      <c r="BE166" s="215">
        <f>SUM(BE154:BE165)</f>
        <v>0</v>
      </c>
    </row>
    <row r="167" spans="1:104" x14ac:dyDescent="0.2">
      <c r="A167" s="185" t="s">
        <v>72</v>
      </c>
      <c r="B167" s="186" t="s">
        <v>327</v>
      </c>
      <c r="C167" s="187" t="s">
        <v>328</v>
      </c>
      <c r="D167" s="188"/>
      <c r="E167" s="189"/>
      <c r="F167" s="189"/>
      <c r="G167" s="190"/>
      <c r="H167" s="191"/>
      <c r="I167" s="191"/>
      <c r="O167" s="192">
        <v>1</v>
      </c>
    </row>
    <row r="168" spans="1:104" x14ac:dyDescent="0.2">
      <c r="A168" s="193">
        <v>81</v>
      </c>
      <c r="B168" s="194" t="s">
        <v>329</v>
      </c>
      <c r="C168" s="195" t="s">
        <v>330</v>
      </c>
      <c r="D168" s="196" t="s">
        <v>331</v>
      </c>
      <c r="E168" s="197">
        <v>2</v>
      </c>
      <c r="F168" s="197">
        <v>0</v>
      </c>
      <c r="G168" s="198">
        <f>E168*F168</f>
        <v>0</v>
      </c>
      <c r="O168" s="192">
        <v>2</v>
      </c>
      <c r="AA168" s="166">
        <v>1</v>
      </c>
      <c r="AB168" s="166">
        <v>7</v>
      </c>
      <c r="AC168" s="166">
        <v>7</v>
      </c>
      <c r="AZ168" s="166">
        <v>2</v>
      </c>
      <c r="BA168" s="166">
        <f>IF(AZ168=1,G168,0)</f>
        <v>0</v>
      </c>
      <c r="BB168" s="166">
        <f>IF(AZ168=2,G168,0)</f>
        <v>0</v>
      </c>
      <c r="BC168" s="166">
        <f>IF(AZ168=3,G168,0)</f>
        <v>0</v>
      </c>
      <c r="BD168" s="166">
        <f>IF(AZ168=4,G168,0)</f>
        <v>0</v>
      </c>
      <c r="BE168" s="166">
        <f>IF(AZ168=5,G168,0)</f>
        <v>0</v>
      </c>
      <c r="CA168" s="199">
        <v>1</v>
      </c>
      <c r="CB168" s="199">
        <v>7</v>
      </c>
      <c r="CZ168" s="166">
        <v>1.772E-2</v>
      </c>
    </row>
    <row r="169" spans="1:104" x14ac:dyDescent="0.2">
      <c r="A169" s="193">
        <v>82</v>
      </c>
      <c r="B169" s="194" t="s">
        <v>332</v>
      </c>
      <c r="C169" s="195" t="s">
        <v>333</v>
      </c>
      <c r="D169" s="196" t="s">
        <v>331</v>
      </c>
      <c r="E169" s="197">
        <v>2</v>
      </c>
      <c r="F169" s="197">
        <v>0</v>
      </c>
      <c r="G169" s="198">
        <f>E169*F169</f>
        <v>0</v>
      </c>
      <c r="O169" s="192">
        <v>2</v>
      </c>
      <c r="AA169" s="166">
        <v>1</v>
      </c>
      <c r="AB169" s="166">
        <v>7</v>
      </c>
      <c r="AC169" s="166">
        <v>7</v>
      </c>
      <c r="AZ169" s="166">
        <v>2</v>
      </c>
      <c r="BA169" s="166">
        <f>IF(AZ169=1,G169,0)</f>
        <v>0</v>
      </c>
      <c r="BB169" s="166">
        <f>IF(AZ169=2,G169,0)</f>
        <v>0</v>
      </c>
      <c r="BC169" s="166">
        <f>IF(AZ169=3,G169,0)</f>
        <v>0</v>
      </c>
      <c r="BD169" s="166">
        <f>IF(AZ169=4,G169,0)</f>
        <v>0</v>
      </c>
      <c r="BE169" s="166">
        <f>IF(AZ169=5,G169,0)</f>
        <v>0</v>
      </c>
      <c r="CA169" s="199">
        <v>1</v>
      </c>
      <c r="CB169" s="199">
        <v>7</v>
      </c>
      <c r="CZ169" s="166">
        <v>1.421E-2</v>
      </c>
    </row>
    <row r="170" spans="1:104" x14ac:dyDescent="0.2">
      <c r="A170" s="193">
        <v>83</v>
      </c>
      <c r="B170" s="194" t="s">
        <v>334</v>
      </c>
      <c r="C170" s="195" t="s">
        <v>335</v>
      </c>
      <c r="D170" s="196" t="s">
        <v>143</v>
      </c>
      <c r="E170" s="197">
        <v>2</v>
      </c>
      <c r="F170" s="197">
        <v>0</v>
      </c>
      <c r="G170" s="198">
        <f>E170*F170</f>
        <v>0</v>
      </c>
      <c r="O170" s="192">
        <v>2</v>
      </c>
      <c r="AA170" s="166">
        <v>1</v>
      </c>
      <c r="AB170" s="166">
        <v>7</v>
      </c>
      <c r="AC170" s="166">
        <v>7</v>
      </c>
      <c r="AZ170" s="166">
        <v>2</v>
      </c>
      <c r="BA170" s="166">
        <f>IF(AZ170=1,G170,0)</f>
        <v>0</v>
      </c>
      <c r="BB170" s="166">
        <f>IF(AZ170=2,G170,0)</f>
        <v>0</v>
      </c>
      <c r="BC170" s="166">
        <f>IF(AZ170=3,G170,0)</f>
        <v>0</v>
      </c>
      <c r="BD170" s="166">
        <f>IF(AZ170=4,G170,0)</f>
        <v>0</v>
      </c>
      <c r="BE170" s="166">
        <f>IF(AZ170=5,G170,0)</f>
        <v>0</v>
      </c>
      <c r="CA170" s="199">
        <v>1</v>
      </c>
      <c r="CB170" s="199">
        <v>7</v>
      </c>
      <c r="CZ170" s="166">
        <v>1.34E-3</v>
      </c>
    </row>
    <row r="171" spans="1:104" x14ac:dyDescent="0.2">
      <c r="A171" s="193">
        <v>84</v>
      </c>
      <c r="B171" s="194" t="s">
        <v>336</v>
      </c>
      <c r="C171" s="195" t="s">
        <v>337</v>
      </c>
      <c r="D171" s="196" t="s">
        <v>331</v>
      </c>
      <c r="E171" s="197">
        <v>2</v>
      </c>
      <c r="F171" s="197">
        <v>0</v>
      </c>
      <c r="G171" s="198">
        <f>E171*F171</f>
        <v>0</v>
      </c>
      <c r="O171" s="192">
        <v>2</v>
      </c>
      <c r="AA171" s="166">
        <v>1</v>
      </c>
      <c r="AB171" s="166">
        <v>7</v>
      </c>
      <c r="AC171" s="166">
        <v>7</v>
      </c>
      <c r="AZ171" s="166">
        <v>2</v>
      </c>
      <c r="BA171" s="166">
        <f>IF(AZ171=1,G171,0)</f>
        <v>0</v>
      </c>
      <c r="BB171" s="166">
        <f>IF(AZ171=2,G171,0)</f>
        <v>0</v>
      </c>
      <c r="BC171" s="166">
        <f>IF(AZ171=3,G171,0)</f>
        <v>0</v>
      </c>
      <c r="BD171" s="166">
        <f>IF(AZ171=4,G171,0)</f>
        <v>0</v>
      </c>
      <c r="BE171" s="166">
        <f>IF(AZ171=5,G171,0)</f>
        <v>0</v>
      </c>
      <c r="CA171" s="199">
        <v>1</v>
      </c>
      <c r="CB171" s="199">
        <v>7</v>
      </c>
      <c r="CZ171" s="166">
        <v>1.4E-3</v>
      </c>
    </row>
    <row r="172" spans="1:104" x14ac:dyDescent="0.2">
      <c r="A172" s="193">
        <v>85</v>
      </c>
      <c r="B172" s="194" t="s">
        <v>338</v>
      </c>
      <c r="C172" s="195" t="s">
        <v>339</v>
      </c>
      <c r="D172" s="196" t="s">
        <v>331</v>
      </c>
      <c r="E172" s="197">
        <v>1</v>
      </c>
      <c r="F172" s="197">
        <v>0</v>
      </c>
      <c r="G172" s="198">
        <f>E172*F172</f>
        <v>0</v>
      </c>
      <c r="O172" s="192">
        <v>2</v>
      </c>
      <c r="AA172" s="166">
        <v>1</v>
      </c>
      <c r="AB172" s="166">
        <v>0</v>
      </c>
      <c r="AC172" s="166">
        <v>0</v>
      </c>
      <c r="AZ172" s="166">
        <v>2</v>
      </c>
      <c r="BA172" s="166">
        <f>IF(AZ172=1,G172,0)</f>
        <v>0</v>
      </c>
      <c r="BB172" s="166">
        <f>IF(AZ172=2,G172,0)</f>
        <v>0</v>
      </c>
      <c r="BC172" s="166">
        <f>IF(AZ172=3,G172,0)</f>
        <v>0</v>
      </c>
      <c r="BD172" s="166">
        <f>IF(AZ172=4,G172,0)</f>
        <v>0</v>
      </c>
      <c r="BE172" s="166">
        <f>IF(AZ172=5,G172,0)</f>
        <v>0</v>
      </c>
      <c r="CA172" s="199">
        <v>1</v>
      </c>
      <c r="CB172" s="199">
        <v>0</v>
      </c>
      <c r="CZ172" s="166">
        <v>1.47E-2</v>
      </c>
    </row>
    <row r="173" spans="1:104" x14ac:dyDescent="0.2">
      <c r="A173" s="193">
        <v>86</v>
      </c>
      <c r="B173" s="194" t="s">
        <v>340</v>
      </c>
      <c r="C173" s="195" t="s">
        <v>341</v>
      </c>
      <c r="D173" s="196" t="s">
        <v>331</v>
      </c>
      <c r="E173" s="197">
        <v>1</v>
      </c>
      <c r="F173" s="197">
        <v>0</v>
      </c>
      <c r="G173" s="198">
        <f>E173*F173</f>
        <v>0</v>
      </c>
      <c r="O173" s="192">
        <v>2</v>
      </c>
      <c r="AA173" s="166">
        <v>1</v>
      </c>
      <c r="AB173" s="166">
        <v>7</v>
      </c>
      <c r="AC173" s="166">
        <v>7</v>
      </c>
      <c r="AZ173" s="166">
        <v>2</v>
      </c>
      <c r="BA173" s="166">
        <f>IF(AZ173=1,G173,0)</f>
        <v>0</v>
      </c>
      <c r="BB173" s="166">
        <f>IF(AZ173=2,G173,0)</f>
        <v>0</v>
      </c>
      <c r="BC173" s="166">
        <f>IF(AZ173=3,G173,0)</f>
        <v>0</v>
      </c>
      <c r="BD173" s="166">
        <f>IF(AZ173=4,G173,0)</f>
        <v>0</v>
      </c>
      <c r="BE173" s="166">
        <f>IF(AZ173=5,G173,0)</f>
        <v>0</v>
      </c>
      <c r="CA173" s="199">
        <v>1</v>
      </c>
      <c r="CB173" s="199">
        <v>7</v>
      </c>
      <c r="CZ173" s="166">
        <v>5.9000000000000003E-4</v>
      </c>
    </row>
    <row r="174" spans="1:104" x14ac:dyDescent="0.2">
      <c r="A174" s="193">
        <v>87</v>
      </c>
      <c r="B174" s="194" t="s">
        <v>342</v>
      </c>
      <c r="C174" s="195" t="s">
        <v>343</v>
      </c>
      <c r="D174" s="196" t="s">
        <v>331</v>
      </c>
      <c r="E174" s="197">
        <v>1</v>
      </c>
      <c r="F174" s="197">
        <v>0</v>
      </c>
      <c r="G174" s="198">
        <f>E174*F174</f>
        <v>0</v>
      </c>
      <c r="O174" s="192">
        <v>2</v>
      </c>
      <c r="AA174" s="166">
        <v>1</v>
      </c>
      <c r="AB174" s="166">
        <v>7</v>
      </c>
      <c r="AC174" s="166">
        <v>7</v>
      </c>
      <c r="AZ174" s="166">
        <v>2</v>
      </c>
      <c r="BA174" s="166">
        <f>IF(AZ174=1,G174,0)</f>
        <v>0</v>
      </c>
      <c r="BB174" s="166">
        <f>IF(AZ174=2,G174,0)</f>
        <v>0</v>
      </c>
      <c r="BC174" s="166">
        <f>IF(AZ174=3,G174,0)</f>
        <v>0</v>
      </c>
      <c r="BD174" s="166">
        <f>IF(AZ174=4,G174,0)</f>
        <v>0</v>
      </c>
      <c r="BE174" s="166">
        <f>IF(AZ174=5,G174,0)</f>
        <v>0</v>
      </c>
      <c r="CA174" s="199">
        <v>1</v>
      </c>
      <c r="CB174" s="199">
        <v>7</v>
      </c>
      <c r="CZ174" s="166">
        <v>1.9599999999999999E-3</v>
      </c>
    </row>
    <row r="175" spans="1:104" x14ac:dyDescent="0.2">
      <c r="A175" s="193">
        <v>88</v>
      </c>
      <c r="B175" s="194" t="s">
        <v>344</v>
      </c>
      <c r="C175" s="195" t="s">
        <v>345</v>
      </c>
      <c r="D175" s="196" t="s">
        <v>143</v>
      </c>
      <c r="E175" s="197">
        <v>2</v>
      </c>
      <c r="F175" s="197">
        <v>0</v>
      </c>
      <c r="G175" s="198">
        <f>E175*F175</f>
        <v>0</v>
      </c>
      <c r="O175" s="192">
        <v>2</v>
      </c>
      <c r="AA175" s="166">
        <v>1</v>
      </c>
      <c r="AB175" s="166">
        <v>7</v>
      </c>
      <c r="AC175" s="166">
        <v>7</v>
      </c>
      <c r="AZ175" s="166">
        <v>2</v>
      </c>
      <c r="BA175" s="166">
        <f>IF(AZ175=1,G175,0)</f>
        <v>0</v>
      </c>
      <c r="BB175" s="166">
        <f>IF(AZ175=2,G175,0)</f>
        <v>0</v>
      </c>
      <c r="BC175" s="166">
        <f>IF(AZ175=3,G175,0)</f>
        <v>0</v>
      </c>
      <c r="BD175" s="166">
        <f>IF(AZ175=4,G175,0)</f>
        <v>0</v>
      </c>
      <c r="BE175" s="166">
        <f>IF(AZ175=5,G175,0)</f>
        <v>0</v>
      </c>
      <c r="CA175" s="199">
        <v>1</v>
      </c>
      <c r="CB175" s="199">
        <v>7</v>
      </c>
      <c r="CZ175" s="166">
        <v>8.4999999999999995E-4</v>
      </c>
    </row>
    <row r="176" spans="1:104" x14ac:dyDescent="0.2">
      <c r="A176" s="193">
        <v>89</v>
      </c>
      <c r="B176" s="194" t="s">
        <v>346</v>
      </c>
      <c r="C176" s="195" t="s">
        <v>347</v>
      </c>
      <c r="D176" s="196" t="s">
        <v>143</v>
      </c>
      <c r="E176" s="197">
        <v>1</v>
      </c>
      <c r="F176" s="197">
        <v>0</v>
      </c>
      <c r="G176" s="198">
        <f>E176*F176</f>
        <v>0</v>
      </c>
      <c r="O176" s="192">
        <v>2</v>
      </c>
      <c r="AA176" s="166">
        <v>1</v>
      </c>
      <c r="AB176" s="166">
        <v>7</v>
      </c>
      <c r="AC176" s="166">
        <v>7</v>
      </c>
      <c r="AZ176" s="166">
        <v>2</v>
      </c>
      <c r="BA176" s="166">
        <f>IF(AZ176=1,G176,0)</f>
        <v>0</v>
      </c>
      <c r="BB176" s="166">
        <f>IF(AZ176=2,G176,0)</f>
        <v>0</v>
      </c>
      <c r="BC176" s="166">
        <f>IF(AZ176=3,G176,0)</f>
        <v>0</v>
      </c>
      <c r="BD176" s="166">
        <f>IF(AZ176=4,G176,0)</f>
        <v>0</v>
      </c>
      <c r="BE176" s="166">
        <f>IF(AZ176=5,G176,0)</f>
        <v>0</v>
      </c>
      <c r="CA176" s="199">
        <v>1</v>
      </c>
      <c r="CB176" s="199">
        <v>7</v>
      </c>
      <c r="CZ176" s="166">
        <v>4.0000000000000003E-5</v>
      </c>
    </row>
    <row r="177" spans="1:104" x14ac:dyDescent="0.2">
      <c r="A177" s="193">
        <v>90</v>
      </c>
      <c r="B177" s="194" t="s">
        <v>348</v>
      </c>
      <c r="C177" s="195" t="s">
        <v>349</v>
      </c>
      <c r="D177" s="196" t="s">
        <v>143</v>
      </c>
      <c r="E177" s="197">
        <v>2</v>
      </c>
      <c r="F177" s="197">
        <v>0</v>
      </c>
      <c r="G177" s="198">
        <f>E177*F177</f>
        <v>0</v>
      </c>
      <c r="O177" s="192">
        <v>2</v>
      </c>
      <c r="AA177" s="166">
        <v>1</v>
      </c>
      <c r="AB177" s="166">
        <v>7</v>
      </c>
      <c r="AC177" s="166">
        <v>7</v>
      </c>
      <c r="AZ177" s="166">
        <v>2</v>
      </c>
      <c r="BA177" s="166">
        <f>IF(AZ177=1,G177,0)</f>
        <v>0</v>
      </c>
      <c r="BB177" s="166">
        <f>IF(AZ177=2,G177,0)</f>
        <v>0</v>
      </c>
      <c r="BC177" s="166">
        <f>IF(AZ177=3,G177,0)</f>
        <v>0</v>
      </c>
      <c r="BD177" s="166">
        <f>IF(AZ177=4,G177,0)</f>
        <v>0</v>
      </c>
      <c r="BE177" s="166">
        <f>IF(AZ177=5,G177,0)</f>
        <v>0</v>
      </c>
      <c r="CA177" s="199">
        <v>1</v>
      </c>
      <c r="CB177" s="199">
        <v>7</v>
      </c>
      <c r="CZ177" s="166">
        <v>4.0000000000000003E-5</v>
      </c>
    </row>
    <row r="178" spans="1:104" x14ac:dyDescent="0.2">
      <c r="A178" s="193">
        <v>91</v>
      </c>
      <c r="B178" s="194" t="s">
        <v>350</v>
      </c>
      <c r="C178" s="195" t="s">
        <v>351</v>
      </c>
      <c r="D178" s="196" t="s">
        <v>331</v>
      </c>
      <c r="E178" s="197">
        <v>2</v>
      </c>
      <c r="F178" s="197">
        <v>0</v>
      </c>
      <c r="G178" s="198">
        <f>E178*F178</f>
        <v>0</v>
      </c>
      <c r="O178" s="192">
        <v>2</v>
      </c>
      <c r="AA178" s="166">
        <v>1</v>
      </c>
      <c r="AB178" s="166">
        <v>7</v>
      </c>
      <c r="AC178" s="166">
        <v>7</v>
      </c>
      <c r="AZ178" s="166">
        <v>2</v>
      </c>
      <c r="BA178" s="166">
        <f>IF(AZ178=1,G178,0)</f>
        <v>0</v>
      </c>
      <c r="BB178" s="166">
        <f>IF(AZ178=2,G178,0)</f>
        <v>0</v>
      </c>
      <c r="BC178" s="166">
        <f>IF(AZ178=3,G178,0)</f>
        <v>0</v>
      </c>
      <c r="BD178" s="166">
        <f>IF(AZ178=4,G178,0)</f>
        <v>0</v>
      </c>
      <c r="BE178" s="166">
        <f>IF(AZ178=5,G178,0)</f>
        <v>0</v>
      </c>
      <c r="CA178" s="199">
        <v>1</v>
      </c>
      <c r="CB178" s="199">
        <v>7</v>
      </c>
      <c r="CZ178" s="166">
        <v>1.9300000000000001E-3</v>
      </c>
    </row>
    <row r="179" spans="1:104" x14ac:dyDescent="0.2">
      <c r="A179" s="193">
        <v>92</v>
      </c>
      <c r="B179" s="194" t="s">
        <v>352</v>
      </c>
      <c r="C179" s="195" t="s">
        <v>353</v>
      </c>
      <c r="D179" s="196" t="s">
        <v>143</v>
      </c>
      <c r="E179" s="197">
        <v>2</v>
      </c>
      <c r="F179" s="197">
        <v>0</v>
      </c>
      <c r="G179" s="198">
        <f>E179*F179</f>
        <v>0</v>
      </c>
      <c r="O179" s="192">
        <v>2</v>
      </c>
      <c r="AA179" s="166">
        <v>1</v>
      </c>
      <c r="AB179" s="166">
        <v>7</v>
      </c>
      <c r="AC179" s="166">
        <v>7</v>
      </c>
      <c r="AZ179" s="166">
        <v>2</v>
      </c>
      <c r="BA179" s="166">
        <f>IF(AZ179=1,G179,0)</f>
        <v>0</v>
      </c>
      <c r="BB179" s="166">
        <f>IF(AZ179=2,G179,0)</f>
        <v>0</v>
      </c>
      <c r="BC179" s="166">
        <f>IF(AZ179=3,G179,0)</f>
        <v>0</v>
      </c>
      <c r="BD179" s="166">
        <f>IF(AZ179=4,G179,0)</f>
        <v>0</v>
      </c>
      <c r="BE179" s="166">
        <f>IF(AZ179=5,G179,0)</f>
        <v>0</v>
      </c>
      <c r="CA179" s="199">
        <v>1</v>
      </c>
      <c r="CB179" s="199">
        <v>7</v>
      </c>
      <c r="CZ179" s="166">
        <v>1.2999999999999999E-4</v>
      </c>
    </row>
    <row r="180" spans="1:104" ht="22.5" x14ac:dyDescent="0.2">
      <c r="A180" s="193">
        <v>93</v>
      </c>
      <c r="B180" s="194" t="s">
        <v>354</v>
      </c>
      <c r="C180" s="195" t="s">
        <v>355</v>
      </c>
      <c r="D180" s="196" t="s">
        <v>87</v>
      </c>
      <c r="E180" s="197">
        <v>1</v>
      </c>
      <c r="F180" s="197">
        <v>0</v>
      </c>
      <c r="G180" s="198">
        <f>E180*F180</f>
        <v>0</v>
      </c>
      <c r="O180" s="192">
        <v>2</v>
      </c>
      <c r="AA180" s="166">
        <v>12</v>
      </c>
      <c r="AB180" s="166">
        <v>0</v>
      </c>
      <c r="AC180" s="166">
        <v>131</v>
      </c>
      <c r="AZ180" s="166">
        <v>2</v>
      </c>
      <c r="BA180" s="166">
        <f>IF(AZ180=1,G180,0)</f>
        <v>0</v>
      </c>
      <c r="BB180" s="166">
        <f>IF(AZ180=2,G180,0)</f>
        <v>0</v>
      </c>
      <c r="BC180" s="166">
        <f>IF(AZ180=3,G180,0)</f>
        <v>0</v>
      </c>
      <c r="BD180" s="166">
        <f>IF(AZ180=4,G180,0)</f>
        <v>0</v>
      </c>
      <c r="BE180" s="166">
        <f>IF(AZ180=5,G180,0)</f>
        <v>0</v>
      </c>
      <c r="CA180" s="199">
        <v>12</v>
      </c>
      <c r="CB180" s="199">
        <v>0</v>
      </c>
      <c r="CZ180" s="166">
        <v>0</v>
      </c>
    </row>
    <row r="181" spans="1:104" x14ac:dyDescent="0.2">
      <c r="A181" s="193">
        <v>94</v>
      </c>
      <c r="B181" s="194" t="s">
        <v>356</v>
      </c>
      <c r="C181" s="195" t="s">
        <v>357</v>
      </c>
      <c r="D181" s="196" t="s">
        <v>61</v>
      </c>
      <c r="E181" s="197"/>
      <c r="F181" s="197">
        <v>0</v>
      </c>
      <c r="G181" s="198">
        <f>E181*F181</f>
        <v>0</v>
      </c>
      <c r="O181" s="192">
        <v>2</v>
      </c>
      <c r="AA181" s="166">
        <v>7</v>
      </c>
      <c r="AB181" s="166">
        <v>1002</v>
      </c>
      <c r="AC181" s="166">
        <v>5</v>
      </c>
      <c r="AZ181" s="166">
        <v>2</v>
      </c>
      <c r="BA181" s="166">
        <f>IF(AZ181=1,G181,0)</f>
        <v>0</v>
      </c>
      <c r="BB181" s="166">
        <f>IF(AZ181=2,G181,0)</f>
        <v>0</v>
      </c>
      <c r="BC181" s="166">
        <f>IF(AZ181=3,G181,0)</f>
        <v>0</v>
      </c>
      <c r="BD181" s="166">
        <f>IF(AZ181=4,G181,0)</f>
        <v>0</v>
      </c>
      <c r="BE181" s="166">
        <f>IF(AZ181=5,G181,0)</f>
        <v>0</v>
      </c>
      <c r="CA181" s="199">
        <v>7</v>
      </c>
      <c r="CB181" s="199">
        <v>1002</v>
      </c>
      <c r="CZ181" s="166">
        <v>0</v>
      </c>
    </row>
    <row r="182" spans="1:104" x14ac:dyDescent="0.2">
      <c r="A182" s="208"/>
      <c r="B182" s="209" t="s">
        <v>75</v>
      </c>
      <c r="C182" s="210" t="str">
        <f>CONCATENATE(B167," ",C167)</f>
        <v>725 Zařizovací předměty</v>
      </c>
      <c r="D182" s="211"/>
      <c r="E182" s="212"/>
      <c r="F182" s="213"/>
      <c r="G182" s="214">
        <f>SUM(G167:G181)</f>
        <v>0</v>
      </c>
      <c r="O182" s="192">
        <v>4</v>
      </c>
      <c r="BA182" s="215">
        <f>SUM(BA167:BA181)</f>
        <v>0</v>
      </c>
      <c r="BB182" s="215">
        <f>SUM(BB167:BB181)</f>
        <v>0</v>
      </c>
      <c r="BC182" s="215">
        <f>SUM(BC167:BC181)</f>
        <v>0</v>
      </c>
      <c r="BD182" s="215">
        <f>SUM(BD167:BD181)</f>
        <v>0</v>
      </c>
      <c r="BE182" s="215">
        <f>SUM(BE167:BE181)</f>
        <v>0</v>
      </c>
    </row>
    <row r="183" spans="1:104" x14ac:dyDescent="0.2">
      <c r="A183" s="185" t="s">
        <v>72</v>
      </c>
      <c r="B183" s="186" t="s">
        <v>358</v>
      </c>
      <c r="C183" s="187" t="s">
        <v>359</v>
      </c>
      <c r="D183" s="188"/>
      <c r="E183" s="189"/>
      <c r="F183" s="189"/>
      <c r="G183" s="190"/>
      <c r="H183" s="191"/>
      <c r="I183" s="191"/>
      <c r="O183" s="192">
        <v>1</v>
      </c>
    </row>
    <row r="184" spans="1:104" x14ac:dyDescent="0.2">
      <c r="A184" s="193">
        <v>95</v>
      </c>
      <c r="B184" s="194" t="s">
        <v>360</v>
      </c>
      <c r="C184" s="195" t="s">
        <v>361</v>
      </c>
      <c r="D184" s="196" t="s">
        <v>143</v>
      </c>
      <c r="E184" s="197">
        <v>8</v>
      </c>
      <c r="F184" s="197">
        <v>0</v>
      </c>
      <c r="G184" s="198">
        <f>E184*F184</f>
        <v>0</v>
      </c>
      <c r="O184" s="192">
        <v>2</v>
      </c>
      <c r="AA184" s="166">
        <v>1</v>
      </c>
      <c r="AB184" s="166">
        <v>7</v>
      </c>
      <c r="AC184" s="166">
        <v>7</v>
      </c>
      <c r="AZ184" s="166">
        <v>2</v>
      </c>
      <c r="BA184" s="166">
        <f>IF(AZ184=1,G184,0)</f>
        <v>0</v>
      </c>
      <c r="BB184" s="166">
        <f>IF(AZ184=2,G184,0)</f>
        <v>0</v>
      </c>
      <c r="BC184" s="166">
        <f>IF(AZ184=3,G184,0)</f>
        <v>0</v>
      </c>
      <c r="BD184" s="166">
        <f>IF(AZ184=4,G184,0)</f>
        <v>0</v>
      </c>
      <c r="BE184" s="166">
        <f>IF(AZ184=5,G184,0)</f>
        <v>0</v>
      </c>
      <c r="CA184" s="199">
        <v>1</v>
      </c>
      <c r="CB184" s="199">
        <v>7</v>
      </c>
      <c r="CZ184" s="166">
        <v>0</v>
      </c>
    </row>
    <row r="185" spans="1:104" x14ac:dyDescent="0.2">
      <c r="A185" s="193">
        <v>96</v>
      </c>
      <c r="B185" s="194" t="s">
        <v>362</v>
      </c>
      <c r="C185" s="195" t="s">
        <v>363</v>
      </c>
      <c r="D185" s="196" t="s">
        <v>143</v>
      </c>
      <c r="E185" s="197">
        <v>8</v>
      </c>
      <c r="F185" s="197">
        <v>0</v>
      </c>
      <c r="G185" s="198">
        <f>E185*F185</f>
        <v>0</v>
      </c>
      <c r="O185" s="192">
        <v>2</v>
      </c>
      <c r="AA185" s="166">
        <v>1</v>
      </c>
      <c r="AB185" s="166">
        <v>7</v>
      </c>
      <c r="AC185" s="166">
        <v>7</v>
      </c>
      <c r="AZ185" s="166">
        <v>2</v>
      </c>
      <c r="BA185" s="166">
        <f>IF(AZ185=1,G185,0)</f>
        <v>0</v>
      </c>
      <c r="BB185" s="166">
        <f>IF(AZ185=2,G185,0)</f>
        <v>0</v>
      </c>
      <c r="BC185" s="166">
        <f>IF(AZ185=3,G185,0)</f>
        <v>0</v>
      </c>
      <c r="BD185" s="166">
        <f>IF(AZ185=4,G185,0)</f>
        <v>0</v>
      </c>
      <c r="BE185" s="166">
        <f>IF(AZ185=5,G185,0)</f>
        <v>0</v>
      </c>
      <c r="CA185" s="199">
        <v>1</v>
      </c>
      <c r="CB185" s="199">
        <v>7</v>
      </c>
      <c r="CZ185" s="166">
        <v>0</v>
      </c>
    </row>
    <row r="186" spans="1:104" x14ac:dyDescent="0.2">
      <c r="A186" s="200"/>
      <c r="B186" s="202"/>
      <c r="C186" s="203" t="s">
        <v>364</v>
      </c>
      <c r="D186" s="204"/>
      <c r="E186" s="205">
        <v>8</v>
      </c>
      <c r="F186" s="206"/>
      <c r="G186" s="207"/>
      <c r="M186" s="201" t="s">
        <v>364</v>
      </c>
      <c r="O186" s="192"/>
    </row>
    <row r="187" spans="1:104" x14ac:dyDescent="0.2">
      <c r="A187" s="193">
        <v>97</v>
      </c>
      <c r="B187" s="194" t="s">
        <v>365</v>
      </c>
      <c r="C187" s="195" t="s">
        <v>366</v>
      </c>
      <c r="D187" s="196" t="s">
        <v>143</v>
      </c>
      <c r="E187" s="197">
        <v>8</v>
      </c>
      <c r="F187" s="197">
        <v>0</v>
      </c>
      <c r="G187" s="198">
        <f>E187*F187</f>
        <v>0</v>
      </c>
      <c r="O187" s="192">
        <v>2</v>
      </c>
      <c r="AA187" s="166">
        <v>3</v>
      </c>
      <c r="AB187" s="166">
        <v>7</v>
      </c>
      <c r="AC187" s="166" t="s">
        <v>365</v>
      </c>
      <c r="AZ187" s="166">
        <v>2</v>
      </c>
      <c r="BA187" s="166">
        <f>IF(AZ187=1,G187,0)</f>
        <v>0</v>
      </c>
      <c r="BB187" s="166">
        <f>IF(AZ187=2,G187,0)</f>
        <v>0</v>
      </c>
      <c r="BC187" s="166">
        <f>IF(AZ187=3,G187,0)</f>
        <v>0</v>
      </c>
      <c r="BD187" s="166">
        <f>IF(AZ187=4,G187,0)</f>
        <v>0</v>
      </c>
      <c r="BE187" s="166">
        <f>IF(AZ187=5,G187,0)</f>
        <v>0</v>
      </c>
      <c r="CA187" s="199">
        <v>3</v>
      </c>
      <c r="CB187" s="199">
        <v>7</v>
      </c>
      <c r="CZ187" s="166">
        <v>1.4E-2</v>
      </c>
    </row>
    <row r="188" spans="1:104" x14ac:dyDescent="0.2">
      <c r="A188" s="193">
        <v>98</v>
      </c>
      <c r="B188" s="194" t="s">
        <v>367</v>
      </c>
      <c r="C188" s="195" t="s">
        <v>368</v>
      </c>
      <c r="D188" s="196" t="s">
        <v>143</v>
      </c>
      <c r="E188" s="197">
        <v>1</v>
      </c>
      <c r="F188" s="197">
        <v>0</v>
      </c>
      <c r="G188" s="198">
        <f>E188*F188</f>
        <v>0</v>
      </c>
      <c r="O188" s="192">
        <v>2</v>
      </c>
      <c r="AA188" s="166">
        <v>3</v>
      </c>
      <c r="AB188" s="166">
        <v>7</v>
      </c>
      <c r="AC188" s="166">
        <v>61160351</v>
      </c>
      <c r="AZ188" s="166">
        <v>2</v>
      </c>
      <c r="BA188" s="166">
        <f>IF(AZ188=1,G188,0)</f>
        <v>0</v>
      </c>
      <c r="BB188" s="166">
        <f>IF(AZ188=2,G188,0)</f>
        <v>0</v>
      </c>
      <c r="BC188" s="166">
        <f>IF(AZ188=3,G188,0)</f>
        <v>0</v>
      </c>
      <c r="BD188" s="166">
        <f>IF(AZ188=4,G188,0)</f>
        <v>0</v>
      </c>
      <c r="BE188" s="166">
        <f>IF(AZ188=5,G188,0)</f>
        <v>0</v>
      </c>
      <c r="CA188" s="199">
        <v>3</v>
      </c>
      <c r="CB188" s="199">
        <v>7</v>
      </c>
      <c r="CZ188" s="166">
        <v>1.4500000000000001E-2</v>
      </c>
    </row>
    <row r="189" spans="1:104" x14ac:dyDescent="0.2">
      <c r="A189" s="193">
        <v>99</v>
      </c>
      <c r="B189" s="194" t="s">
        <v>369</v>
      </c>
      <c r="C189" s="195" t="s">
        <v>370</v>
      </c>
      <c r="D189" s="196" t="s">
        <v>143</v>
      </c>
      <c r="E189" s="197">
        <v>7</v>
      </c>
      <c r="F189" s="197">
        <v>0</v>
      </c>
      <c r="G189" s="198">
        <f>E189*F189</f>
        <v>0</v>
      </c>
      <c r="O189" s="192">
        <v>2</v>
      </c>
      <c r="AA189" s="166">
        <v>3</v>
      </c>
      <c r="AB189" s="166">
        <v>7</v>
      </c>
      <c r="AC189" s="166">
        <v>61160352</v>
      </c>
      <c r="AZ189" s="166">
        <v>2</v>
      </c>
      <c r="BA189" s="166">
        <f>IF(AZ189=1,G189,0)</f>
        <v>0</v>
      </c>
      <c r="BB189" s="166">
        <f>IF(AZ189=2,G189,0)</f>
        <v>0</v>
      </c>
      <c r="BC189" s="166">
        <f>IF(AZ189=3,G189,0)</f>
        <v>0</v>
      </c>
      <c r="BD189" s="166">
        <f>IF(AZ189=4,G189,0)</f>
        <v>0</v>
      </c>
      <c r="BE189" s="166">
        <f>IF(AZ189=5,G189,0)</f>
        <v>0</v>
      </c>
      <c r="CA189" s="199">
        <v>3</v>
      </c>
      <c r="CB189" s="199">
        <v>7</v>
      </c>
      <c r="CZ189" s="166">
        <v>1.55E-2</v>
      </c>
    </row>
    <row r="190" spans="1:104" x14ac:dyDescent="0.2">
      <c r="A190" s="193">
        <v>100</v>
      </c>
      <c r="B190" s="194" t="s">
        <v>371</v>
      </c>
      <c r="C190" s="195" t="s">
        <v>372</v>
      </c>
      <c r="D190" s="196" t="s">
        <v>61</v>
      </c>
      <c r="E190" s="197"/>
      <c r="F190" s="197">
        <v>0</v>
      </c>
      <c r="G190" s="198">
        <f>E190*F190</f>
        <v>0</v>
      </c>
      <c r="O190" s="192">
        <v>2</v>
      </c>
      <c r="AA190" s="166">
        <v>7</v>
      </c>
      <c r="AB190" s="166">
        <v>1002</v>
      </c>
      <c r="AC190" s="166">
        <v>5</v>
      </c>
      <c r="AZ190" s="166">
        <v>2</v>
      </c>
      <c r="BA190" s="166">
        <f>IF(AZ190=1,G190,0)</f>
        <v>0</v>
      </c>
      <c r="BB190" s="166">
        <f>IF(AZ190=2,G190,0)</f>
        <v>0</v>
      </c>
      <c r="BC190" s="166">
        <f>IF(AZ190=3,G190,0)</f>
        <v>0</v>
      </c>
      <c r="BD190" s="166">
        <f>IF(AZ190=4,G190,0)</f>
        <v>0</v>
      </c>
      <c r="BE190" s="166">
        <f>IF(AZ190=5,G190,0)</f>
        <v>0</v>
      </c>
      <c r="CA190" s="199">
        <v>7</v>
      </c>
      <c r="CB190" s="199">
        <v>1002</v>
      </c>
      <c r="CZ190" s="166">
        <v>0</v>
      </c>
    </row>
    <row r="191" spans="1:104" x14ac:dyDescent="0.2">
      <c r="A191" s="208"/>
      <c r="B191" s="209" t="s">
        <v>75</v>
      </c>
      <c r="C191" s="210" t="str">
        <f>CONCATENATE(B183," ",C183)</f>
        <v>766 Konstrukce truhlářské</v>
      </c>
      <c r="D191" s="211"/>
      <c r="E191" s="212"/>
      <c r="F191" s="213"/>
      <c r="G191" s="214">
        <f>SUM(G183:G190)</f>
        <v>0</v>
      </c>
      <c r="O191" s="192">
        <v>4</v>
      </c>
      <c r="BA191" s="215">
        <f>SUM(BA183:BA190)</f>
        <v>0</v>
      </c>
      <c r="BB191" s="215">
        <f>SUM(BB183:BB190)</f>
        <v>0</v>
      </c>
      <c r="BC191" s="215">
        <f>SUM(BC183:BC190)</f>
        <v>0</v>
      </c>
      <c r="BD191" s="215">
        <f>SUM(BD183:BD190)</f>
        <v>0</v>
      </c>
      <c r="BE191" s="215">
        <f>SUM(BE183:BE190)</f>
        <v>0</v>
      </c>
    </row>
    <row r="192" spans="1:104" x14ac:dyDescent="0.2">
      <c r="A192" s="185" t="s">
        <v>72</v>
      </c>
      <c r="B192" s="186" t="s">
        <v>373</v>
      </c>
      <c r="C192" s="187" t="s">
        <v>374</v>
      </c>
      <c r="D192" s="188"/>
      <c r="E192" s="189"/>
      <c r="F192" s="189"/>
      <c r="G192" s="190"/>
      <c r="H192" s="191"/>
      <c r="I192" s="191"/>
      <c r="O192" s="192">
        <v>1</v>
      </c>
    </row>
    <row r="193" spans="1:104" x14ac:dyDescent="0.2">
      <c r="A193" s="193">
        <v>101</v>
      </c>
      <c r="B193" s="194" t="s">
        <v>375</v>
      </c>
      <c r="C193" s="195" t="s">
        <v>376</v>
      </c>
      <c r="D193" s="196" t="s">
        <v>143</v>
      </c>
      <c r="E193" s="197">
        <v>2</v>
      </c>
      <c r="F193" s="197">
        <v>0</v>
      </c>
      <c r="G193" s="198">
        <f>E193*F193</f>
        <v>0</v>
      </c>
      <c r="O193" s="192">
        <v>2</v>
      </c>
      <c r="AA193" s="166">
        <v>11</v>
      </c>
      <c r="AB193" s="166">
        <v>3</v>
      </c>
      <c r="AC193" s="166">
        <v>75</v>
      </c>
      <c r="AZ193" s="166">
        <v>2</v>
      </c>
      <c r="BA193" s="166">
        <f>IF(AZ193=1,G193,0)</f>
        <v>0</v>
      </c>
      <c r="BB193" s="166">
        <f>IF(AZ193=2,G193,0)</f>
        <v>0</v>
      </c>
      <c r="BC193" s="166">
        <f>IF(AZ193=3,G193,0)</f>
        <v>0</v>
      </c>
      <c r="BD193" s="166">
        <f>IF(AZ193=4,G193,0)</f>
        <v>0</v>
      </c>
      <c r="BE193" s="166">
        <f>IF(AZ193=5,G193,0)</f>
        <v>0</v>
      </c>
      <c r="CA193" s="199">
        <v>11</v>
      </c>
      <c r="CB193" s="199">
        <v>3</v>
      </c>
      <c r="CZ193" s="166">
        <v>0</v>
      </c>
    </row>
    <row r="194" spans="1:104" x14ac:dyDescent="0.2">
      <c r="A194" s="200"/>
      <c r="B194" s="202"/>
      <c r="C194" s="203" t="s">
        <v>377</v>
      </c>
      <c r="D194" s="204"/>
      <c r="E194" s="205">
        <v>2</v>
      </c>
      <c r="F194" s="206"/>
      <c r="G194" s="207"/>
      <c r="M194" s="201" t="s">
        <v>377</v>
      </c>
      <c r="O194" s="192"/>
    </row>
    <row r="195" spans="1:104" x14ac:dyDescent="0.2">
      <c r="A195" s="193">
        <v>102</v>
      </c>
      <c r="B195" s="194" t="s">
        <v>378</v>
      </c>
      <c r="C195" s="195" t="s">
        <v>379</v>
      </c>
      <c r="D195" s="196" t="s">
        <v>176</v>
      </c>
      <c r="E195" s="197">
        <v>4.8</v>
      </c>
      <c r="F195" s="197">
        <v>0</v>
      </c>
      <c r="G195" s="198">
        <f>E195*F195</f>
        <v>0</v>
      </c>
      <c r="O195" s="192">
        <v>2</v>
      </c>
      <c r="AA195" s="166">
        <v>11</v>
      </c>
      <c r="AB195" s="166">
        <v>3</v>
      </c>
      <c r="AC195" s="166">
        <v>77</v>
      </c>
      <c r="AZ195" s="166">
        <v>2</v>
      </c>
      <c r="BA195" s="166">
        <f>IF(AZ195=1,G195,0)</f>
        <v>0</v>
      </c>
      <c r="BB195" s="166">
        <f>IF(AZ195=2,G195,0)</f>
        <v>0</v>
      </c>
      <c r="BC195" s="166">
        <f>IF(AZ195=3,G195,0)</f>
        <v>0</v>
      </c>
      <c r="BD195" s="166">
        <f>IF(AZ195=4,G195,0)</f>
        <v>0</v>
      </c>
      <c r="BE195" s="166">
        <f>IF(AZ195=5,G195,0)</f>
        <v>0</v>
      </c>
      <c r="CA195" s="199">
        <v>11</v>
      </c>
      <c r="CB195" s="199">
        <v>3</v>
      </c>
      <c r="CZ195" s="166">
        <v>0</v>
      </c>
    </row>
    <row r="196" spans="1:104" x14ac:dyDescent="0.2">
      <c r="A196" s="200"/>
      <c r="B196" s="202"/>
      <c r="C196" s="203" t="s">
        <v>380</v>
      </c>
      <c r="D196" s="204"/>
      <c r="E196" s="205">
        <v>4.8</v>
      </c>
      <c r="F196" s="206"/>
      <c r="G196" s="207"/>
      <c r="M196" s="201" t="s">
        <v>380</v>
      </c>
      <c r="O196" s="192"/>
    </row>
    <row r="197" spans="1:104" x14ac:dyDescent="0.2">
      <c r="A197" s="193">
        <v>103</v>
      </c>
      <c r="B197" s="194" t="s">
        <v>381</v>
      </c>
      <c r="C197" s="195" t="s">
        <v>382</v>
      </c>
      <c r="D197" s="196" t="s">
        <v>90</v>
      </c>
      <c r="E197" s="197">
        <v>2.88</v>
      </c>
      <c r="F197" s="197">
        <v>0</v>
      </c>
      <c r="G197" s="198">
        <f>E197*F197</f>
        <v>0</v>
      </c>
      <c r="O197" s="192">
        <v>2</v>
      </c>
      <c r="AA197" s="166">
        <v>11</v>
      </c>
      <c r="AB197" s="166">
        <v>3</v>
      </c>
      <c r="AC197" s="166">
        <v>78</v>
      </c>
      <c r="AZ197" s="166">
        <v>2</v>
      </c>
      <c r="BA197" s="166">
        <f>IF(AZ197=1,G197,0)</f>
        <v>0</v>
      </c>
      <c r="BB197" s="166">
        <f>IF(AZ197=2,G197,0)</f>
        <v>0</v>
      </c>
      <c r="BC197" s="166">
        <f>IF(AZ197=3,G197,0)</f>
        <v>0</v>
      </c>
      <c r="BD197" s="166">
        <f>IF(AZ197=4,G197,0)</f>
        <v>0</v>
      </c>
      <c r="BE197" s="166">
        <f>IF(AZ197=5,G197,0)</f>
        <v>0</v>
      </c>
      <c r="CA197" s="199">
        <v>11</v>
      </c>
      <c r="CB197" s="199">
        <v>3</v>
      </c>
      <c r="CZ197" s="166">
        <v>0</v>
      </c>
    </row>
    <row r="198" spans="1:104" x14ac:dyDescent="0.2">
      <c r="A198" s="200"/>
      <c r="B198" s="202"/>
      <c r="C198" s="203" t="s">
        <v>383</v>
      </c>
      <c r="D198" s="204"/>
      <c r="E198" s="205">
        <v>2.88</v>
      </c>
      <c r="F198" s="206"/>
      <c r="G198" s="207"/>
      <c r="M198" s="201" t="s">
        <v>383</v>
      </c>
      <c r="O198" s="192"/>
    </row>
    <row r="199" spans="1:104" x14ac:dyDescent="0.2">
      <c r="A199" s="193">
        <v>104</v>
      </c>
      <c r="B199" s="194" t="s">
        <v>384</v>
      </c>
      <c r="C199" s="195" t="s">
        <v>385</v>
      </c>
      <c r="D199" s="196" t="s">
        <v>87</v>
      </c>
      <c r="E199" s="197">
        <v>1</v>
      </c>
      <c r="F199" s="197">
        <v>0</v>
      </c>
      <c r="G199" s="198">
        <f>E199*F199</f>
        <v>0</v>
      </c>
      <c r="O199" s="192">
        <v>2</v>
      </c>
      <c r="AA199" s="166">
        <v>11</v>
      </c>
      <c r="AB199" s="166">
        <v>3</v>
      </c>
      <c r="AC199" s="166">
        <v>79</v>
      </c>
      <c r="AZ199" s="166">
        <v>2</v>
      </c>
      <c r="BA199" s="166">
        <f>IF(AZ199=1,G199,0)</f>
        <v>0</v>
      </c>
      <c r="BB199" s="166">
        <f>IF(AZ199=2,G199,0)</f>
        <v>0</v>
      </c>
      <c r="BC199" s="166">
        <f>IF(AZ199=3,G199,0)</f>
        <v>0</v>
      </c>
      <c r="BD199" s="166">
        <f>IF(AZ199=4,G199,0)</f>
        <v>0</v>
      </c>
      <c r="BE199" s="166">
        <f>IF(AZ199=5,G199,0)</f>
        <v>0</v>
      </c>
      <c r="CA199" s="199">
        <v>11</v>
      </c>
      <c r="CB199" s="199">
        <v>3</v>
      </c>
      <c r="CZ199" s="166">
        <v>0</v>
      </c>
    </row>
    <row r="200" spans="1:104" x14ac:dyDescent="0.2">
      <c r="A200" s="193">
        <v>105</v>
      </c>
      <c r="B200" s="194" t="s">
        <v>386</v>
      </c>
      <c r="C200" s="195" t="s">
        <v>387</v>
      </c>
      <c r="D200" s="196" t="s">
        <v>143</v>
      </c>
      <c r="E200" s="197">
        <v>4</v>
      </c>
      <c r="F200" s="197">
        <v>0</v>
      </c>
      <c r="G200" s="198">
        <f>E200*F200</f>
        <v>0</v>
      </c>
      <c r="O200" s="192">
        <v>2</v>
      </c>
      <c r="AA200" s="166">
        <v>1</v>
      </c>
      <c r="AB200" s="166">
        <v>7</v>
      </c>
      <c r="AC200" s="166">
        <v>7</v>
      </c>
      <c r="AZ200" s="166">
        <v>2</v>
      </c>
      <c r="BA200" s="166">
        <f>IF(AZ200=1,G200,0)</f>
        <v>0</v>
      </c>
      <c r="BB200" s="166">
        <f>IF(AZ200=2,G200,0)</f>
        <v>0</v>
      </c>
      <c r="BC200" s="166">
        <f>IF(AZ200=3,G200,0)</f>
        <v>0</v>
      </c>
      <c r="BD200" s="166">
        <f>IF(AZ200=4,G200,0)</f>
        <v>0</v>
      </c>
      <c r="BE200" s="166">
        <f>IF(AZ200=5,G200,0)</f>
        <v>0</v>
      </c>
      <c r="CA200" s="199">
        <v>1</v>
      </c>
      <c r="CB200" s="199">
        <v>7</v>
      </c>
      <c r="CZ200" s="166">
        <v>1.0000000000000001E-5</v>
      </c>
    </row>
    <row r="201" spans="1:104" x14ac:dyDescent="0.2">
      <c r="A201" s="200"/>
      <c r="B201" s="202"/>
      <c r="C201" s="203" t="s">
        <v>388</v>
      </c>
      <c r="D201" s="204"/>
      <c r="E201" s="205">
        <v>4</v>
      </c>
      <c r="F201" s="206"/>
      <c r="G201" s="207"/>
      <c r="M201" s="201" t="s">
        <v>388</v>
      </c>
      <c r="O201" s="192"/>
    </row>
    <row r="202" spans="1:104" x14ac:dyDescent="0.2">
      <c r="A202" s="193">
        <v>106</v>
      </c>
      <c r="B202" s="194" t="s">
        <v>389</v>
      </c>
      <c r="C202" s="195" t="s">
        <v>390</v>
      </c>
      <c r="D202" s="196" t="s">
        <v>143</v>
      </c>
      <c r="E202" s="197">
        <v>2</v>
      </c>
      <c r="F202" s="197">
        <v>0</v>
      </c>
      <c r="G202" s="198">
        <f>E202*F202</f>
        <v>0</v>
      </c>
      <c r="O202" s="192">
        <v>2</v>
      </c>
      <c r="AA202" s="166">
        <v>1</v>
      </c>
      <c r="AB202" s="166">
        <v>7</v>
      </c>
      <c r="AC202" s="166">
        <v>7</v>
      </c>
      <c r="AZ202" s="166">
        <v>2</v>
      </c>
      <c r="BA202" s="166">
        <f>IF(AZ202=1,G202,0)</f>
        <v>0</v>
      </c>
      <c r="BB202" s="166">
        <f>IF(AZ202=2,G202,0)</f>
        <v>0</v>
      </c>
      <c r="BC202" s="166">
        <f>IF(AZ202=3,G202,0)</f>
        <v>0</v>
      </c>
      <c r="BD202" s="166">
        <f>IF(AZ202=4,G202,0)</f>
        <v>0</v>
      </c>
      <c r="BE202" s="166">
        <f>IF(AZ202=5,G202,0)</f>
        <v>0</v>
      </c>
      <c r="CA202" s="199">
        <v>1</v>
      </c>
      <c r="CB202" s="199">
        <v>7</v>
      </c>
      <c r="CZ202" s="166">
        <v>2.5999999999999998E-4</v>
      </c>
    </row>
    <row r="203" spans="1:104" x14ac:dyDescent="0.2">
      <c r="A203" s="208"/>
      <c r="B203" s="209" t="s">
        <v>75</v>
      </c>
      <c r="C203" s="210" t="str">
        <f>CONCATENATE(B192," ",C192)</f>
        <v>769 Otvorové prvky z plastu</v>
      </c>
      <c r="D203" s="211"/>
      <c r="E203" s="212"/>
      <c r="F203" s="213"/>
      <c r="G203" s="214">
        <f>SUM(G192:G202)</f>
        <v>0</v>
      </c>
      <c r="O203" s="192">
        <v>4</v>
      </c>
      <c r="BA203" s="215">
        <f>SUM(BA192:BA202)</f>
        <v>0</v>
      </c>
      <c r="BB203" s="215">
        <f>SUM(BB192:BB202)</f>
        <v>0</v>
      </c>
      <c r="BC203" s="215">
        <f>SUM(BC192:BC202)</f>
        <v>0</v>
      </c>
      <c r="BD203" s="215">
        <f>SUM(BD192:BD202)</f>
        <v>0</v>
      </c>
      <c r="BE203" s="215">
        <f>SUM(BE192:BE202)</f>
        <v>0</v>
      </c>
    </row>
    <row r="204" spans="1:104" x14ac:dyDescent="0.2">
      <c r="A204" s="185" t="s">
        <v>72</v>
      </c>
      <c r="B204" s="186" t="s">
        <v>391</v>
      </c>
      <c r="C204" s="187" t="s">
        <v>392</v>
      </c>
      <c r="D204" s="188"/>
      <c r="E204" s="189"/>
      <c r="F204" s="189"/>
      <c r="G204" s="190"/>
      <c r="H204" s="191"/>
      <c r="I204" s="191"/>
      <c r="O204" s="192">
        <v>1</v>
      </c>
    </row>
    <row r="205" spans="1:104" x14ac:dyDescent="0.2">
      <c r="A205" s="193">
        <v>107</v>
      </c>
      <c r="B205" s="194" t="s">
        <v>393</v>
      </c>
      <c r="C205" s="195" t="s">
        <v>394</v>
      </c>
      <c r="D205" s="196" t="s">
        <v>90</v>
      </c>
      <c r="E205" s="197">
        <v>85.6</v>
      </c>
      <c r="F205" s="197">
        <v>0</v>
      </c>
      <c r="G205" s="198">
        <f>E205*F205</f>
        <v>0</v>
      </c>
      <c r="O205" s="192">
        <v>2</v>
      </c>
      <c r="AA205" s="166">
        <v>1</v>
      </c>
      <c r="AB205" s="166">
        <v>7</v>
      </c>
      <c r="AC205" s="166">
        <v>7</v>
      </c>
      <c r="AZ205" s="166">
        <v>2</v>
      </c>
      <c r="BA205" s="166">
        <f>IF(AZ205=1,G205,0)</f>
        <v>0</v>
      </c>
      <c r="BB205" s="166">
        <f>IF(AZ205=2,G205,0)</f>
        <v>0</v>
      </c>
      <c r="BC205" s="166">
        <f>IF(AZ205=3,G205,0)</f>
        <v>0</v>
      </c>
      <c r="BD205" s="166">
        <f>IF(AZ205=4,G205,0)</f>
        <v>0</v>
      </c>
      <c r="BE205" s="166">
        <f>IF(AZ205=5,G205,0)</f>
        <v>0</v>
      </c>
      <c r="CA205" s="199">
        <v>1</v>
      </c>
      <c r="CB205" s="199">
        <v>7</v>
      </c>
      <c r="CZ205" s="166">
        <v>0</v>
      </c>
    </row>
    <row r="206" spans="1:104" x14ac:dyDescent="0.2">
      <c r="A206" s="193">
        <v>108</v>
      </c>
      <c r="B206" s="194" t="s">
        <v>395</v>
      </c>
      <c r="C206" s="195" t="s">
        <v>396</v>
      </c>
      <c r="D206" s="196" t="s">
        <v>176</v>
      </c>
      <c r="E206" s="197">
        <v>112</v>
      </c>
      <c r="F206" s="197">
        <v>0</v>
      </c>
      <c r="G206" s="198">
        <f>E206*F206</f>
        <v>0</v>
      </c>
      <c r="O206" s="192">
        <v>2</v>
      </c>
      <c r="AA206" s="166">
        <v>1</v>
      </c>
      <c r="AB206" s="166">
        <v>7</v>
      </c>
      <c r="AC206" s="166">
        <v>7</v>
      </c>
      <c r="AZ206" s="166">
        <v>2</v>
      </c>
      <c r="BA206" s="166">
        <f>IF(AZ206=1,G206,0)</f>
        <v>0</v>
      </c>
      <c r="BB206" s="166">
        <f>IF(AZ206=2,G206,0)</f>
        <v>0</v>
      </c>
      <c r="BC206" s="166">
        <f>IF(AZ206=3,G206,0)</f>
        <v>0</v>
      </c>
      <c r="BD206" s="166">
        <f>IF(AZ206=4,G206,0)</f>
        <v>0</v>
      </c>
      <c r="BE206" s="166">
        <f>IF(AZ206=5,G206,0)</f>
        <v>0</v>
      </c>
      <c r="CA206" s="199">
        <v>1</v>
      </c>
      <c r="CB206" s="199">
        <v>7</v>
      </c>
      <c r="CZ206" s="166">
        <v>3.0500000000000002E-3</v>
      </c>
    </row>
    <row r="207" spans="1:104" x14ac:dyDescent="0.2">
      <c r="A207" s="193">
        <v>109</v>
      </c>
      <c r="B207" s="194" t="s">
        <v>397</v>
      </c>
      <c r="C207" s="195" t="s">
        <v>398</v>
      </c>
      <c r="D207" s="196" t="s">
        <v>176</v>
      </c>
      <c r="E207" s="197">
        <v>117.6</v>
      </c>
      <c r="F207" s="197">
        <v>0</v>
      </c>
      <c r="G207" s="198">
        <f>E207*F207</f>
        <v>0</v>
      </c>
      <c r="O207" s="192">
        <v>2</v>
      </c>
      <c r="AA207" s="166">
        <v>1</v>
      </c>
      <c r="AB207" s="166">
        <v>7</v>
      </c>
      <c r="AC207" s="166">
        <v>7</v>
      </c>
      <c r="AZ207" s="166">
        <v>2</v>
      </c>
      <c r="BA207" s="166">
        <f>IF(AZ207=1,G207,0)</f>
        <v>0</v>
      </c>
      <c r="BB207" s="166">
        <f>IF(AZ207=2,G207,0)</f>
        <v>0</v>
      </c>
      <c r="BC207" s="166">
        <f>IF(AZ207=3,G207,0)</f>
        <v>0</v>
      </c>
      <c r="BD207" s="166">
        <f>IF(AZ207=4,G207,0)</f>
        <v>0</v>
      </c>
      <c r="BE207" s="166">
        <f>IF(AZ207=5,G207,0)</f>
        <v>0</v>
      </c>
      <c r="CA207" s="199">
        <v>1</v>
      </c>
      <c r="CB207" s="199">
        <v>7</v>
      </c>
      <c r="CZ207" s="166">
        <v>0</v>
      </c>
    </row>
    <row r="208" spans="1:104" x14ac:dyDescent="0.2">
      <c r="A208" s="200"/>
      <c r="B208" s="202"/>
      <c r="C208" s="203" t="s">
        <v>399</v>
      </c>
      <c r="D208" s="204"/>
      <c r="E208" s="205">
        <v>117.6</v>
      </c>
      <c r="F208" s="206"/>
      <c r="G208" s="207"/>
      <c r="M208" s="201" t="s">
        <v>399</v>
      </c>
      <c r="O208" s="192"/>
    </row>
    <row r="209" spans="1:104" x14ac:dyDescent="0.2">
      <c r="A209" s="193">
        <v>110</v>
      </c>
      <c r="B209" s="194" t="s">
        <v>400</v>
      </c>
      <c r="C209" s="195" t="s">
        <v>401</v>
      </c>
      <c r="D209" s="196" t="s">
        <v>90</v>
      </c>
      <c r="E209" s="197">
        <v>85.6</v>
      </c>
      <c r="F209" s="197">
        <v>0</v>
      </c>
      <c r="G209" s="198">
        <f>E209*F209</f>
        <v>0</v>
      </c>
      <c r="O209" s="192">
        <v>2</v>
      </c>
      <c r="AA209" s="166">
        <v>1</v>
      </c>
      <c r="AB209" s="166">
        <v>7</v>
      </c>
      <c r="AC209" s="166">
        <v>7</v>
      </c>
      <c r="AZ209" s="166">
        <v>2</v>
      </c>
      <c r="BA209" s="166">
        <f>IF(AZ209=1,G209,0)</f>
        <v>0</v>
      </c>
      <c r="BB209" s="166">
        <f>IF(AZ209=2,G209,0)</f>
        <v>0</v>
      </c>
      <c r="BC209" s="166">
        <f>IF(AZ209=3,G209,0)</f>
        <v>0</v>
      </c>
      <c r="BD209" s="166">
        <f>IF(AZ209=4,G209,0)</f>
        <v>0</v>
      </c>
      <c r="BE209" s="166">
        <f>IF(AZ209=5,G209,0)</f>
        <v>0</v>
      </c>
      <c r="CA209" s="199">
        <v>1</v>
      </c>
      <c r="CB209" s="199">
        <v>7</v>
      </c>
      <c r="CZ209" s="166">
        <v>5.0000000000000001E-3</v>
      </c>
    </row>
    <row r="210" spans="1:104" x14ac:dyDescent="0.2">
      <c r="A210" s="193">
        <v>111</v>
      </c>
      <c r="B210" s="194" t="s">
        <v>402</v>
      </c>
      <c r="C210" s="195" t="s">
        <v>403</v>
      </c>
      <c r="D210" s="196" t="s">
        <v>176</v>
      </c>
      <c r="E210" s="197">
        <v>112</v>
      </c>
      <c r="F210" s="197">
        <v>0</v>
      </c>
      <c r="G210" s="198">
        <f>E210*F210</f>
        <v>0</v>
      </c>
      <c r="O210" s="192">
        <v>2</v>
      </c>
      <c r="AA210" s="166">
        <v>1</v>
      </c>
      <c r="AB210" s="166">
        <v>7</v>
      </c>
      <c r="AC210" s="166">
        <v>7</v>
      </c>
      <c r="AZ210" s="166">
        <v>2</v>
      </c>
      <c r="BA210" s="166">
        <f>IF(AZ210=1,G210,0)</f>
        <v>0</v>
      </c>
      <c r="BB210" s="166">
        <f>IF(AZ210=2,G210,0)</f>
        <v>0</v>
      </c>
      <c r="BC210" s="166">
        <f>IF(AZ210=3,G210,0)</f>
        <v>0</v>
      </c>
      <c r="BD210" s="166">
        <f>IF(AZ210=4,G210,0)</f>
        <v>0</v>
      </c>
      <c r="BE210" s="166">
        <f>IF(AZ210=5,G210,0)</f>
        <v>0</v>
      </c>
      <c r="CA210" s="199">
        <v>1</v>
      </c>
      <c r="CB210" s="199">
        <v>7</v>
      </c>
      <c r="CZ210" s="166">
        <v>4.0000000000000003E-5</v>
      </c>
    </row>
    <row r="211" spans="1:104" x14ac:dyDescent="0.2">
      <c r="A211" s="193">
        <v>112</v>
      </c>
      <c r="B211" s="194" t="s">
        <v>404</v>
      </c>
      <c r="C211" s="195" t="s">
        <v>405</v>
      </c>
      <c r="D211" s="196" t="s">
        <v>90</v>
      </c>
      <c r="E211" s="197">
        <v>85.6</v>
      </c>
      <c r="F211" s="197">
        <v>0</v>
      </c>
      <c r="G211" s="198">
        <f>E211*F211</f>
        <v>0</v>
      </c>
      <c r="O211" s="192">
        <v>2</v>
      </c>
      <c r="AA211" s="166">
        <v>1</v>
      </c>
      <c r="AB211" s="166">
        <v>7</v>
      </c>
      <c r="AC211" s="166">
        <v>7</v>
      </c>
      <c r="AZ211" s="166">
        <v>2</v>
      </c>
      <c r="BA211" s="166">
        <f>IF(AZ211=1,G211,0)</f>
        <v>0</v>
      </c>
      <c r="BB211" s="166">
        <f>IF(AZ211=2,G211,0)</f>
        <v>0</v>
      </c>
      <c r="BC211" s="166">
        <f>IF(AZ211=3,G211,0)</f>
        <v>0</v>
      </c>
      <c r="BD211" s="166">
        <f>IF(AZ211=4,G211,0)</f>
        <v>0</v>
      </c>
      <c r="BE211" s="166">
        <f>IF(AZ211=5,G211,0)</f>
        <v>0</v>
      </c>
      <c r="CA211" s="199">
        <v>1</v>
      </c>
      <c r="CB211" s="199">
        <v>7</v>
      </c>
      <c r="CZ211" s="166">
        <v>1.5E-3</v>
      </c>
    </row>
    <row r="212" spans="1:104" ht="22.5" x14ac:dyDescent="0.2">
      <c r="A212" s="193">
        <v>113</v>
      </c>
      <c r="B212" s="194" t="s">
        <v>406</v>
      </c>
      <c r="C212" s="195" t="s">
        <v>407</v>
      </c>
      <c r="D212" s="196" t="s">
        <v>90</v>
      </c>
      <c r="E212" s="197">
        <v>101.64</v>
      </c>
      <c r="F212" s="197">
        <v>0</v>
      </c>
      <c r="G212" s="198">
        <f>E212*F212</f>
        <v>0</v>
      </c>
      <c r="O212" s="192">
        <v>2</v>
      </c>
      <c r="AA212" s="166">
        <v>11</v>
      </c>
      <c r="AB212" s="166">
        <v>-1</v>
      </c>
      <c r="AC212" s="166">
        <v>111</v>
      </c>
      <c r="AZ212" s="166">
        <v>2</v>
      </c>
      <c r="BA212" s="166">
        <f>IF(AZ212=1,G212,0)</f>
        <v>0</v>
      </c>
      <c r="BB212" s="166">
        <f>IF(AZ212=2,G212,0)</f>
        <v>0</v>
      </c>
      <c r="BC212" s="166">
        <f>IF(AZ212=3,G212,0)</f>
        <v>0</v>
      </c>
      <c r="BD212" s="166">
        <f>IF(AZ212=4,G212,0)</f>
        <v>0</v>
      </c>
      <c r="BE212" s="166">
        <f>IF(AZ212=5,G212,0)</f>
        <v>0</v>
      </c>
      <c r="CA212" s="199">
        <v>11</v>
      </c>
      <c r="CB212" s="199">
        <v>-1</v>
      </c>
      <c r="CZ212" s="166">
        <v>0</v>
      </c>
    </row>
    <row r="213" spans="1:104" x14ac:dyDescent="0.2">
      <c r="A213" s="200"/>
      <c r="B213" s="202"/>
      <c r="C213" s="203" t="s">
        <v>408</v>
      </c>
      <c r="D213" s="204"/>
      <c r="E213" s="205">
        <v>89.88</v>
      </c>
      <c r="F213" s="206"/>
      <c r="G213" s="207"/>
      <c r="M213" s="201" t="s">
        <v>408</v>
      </c>
      <c r="O213" s="192"/>
    </row>
    <row r="214" spans="1:104" x14ac:dyDescent="0.2">
      <c r="A214" s="200"/>
      <c r="B214" s="202"/>
      <c r="C214" s="203" t="s">
        <v>409</v>
      </c>
      <c r="D214" s="204"/>
      <c r="E214" s="205">
        <v>11.76</v>
      </c>
      <c r="F214" s="206"/>
      <c r="G214" s="207"/>
      <c r="M214" s="201" t="s">
        <v>409</v>
      </c>
      <c r="O214" s="192"/>
    </row>
    <row r="215" spans="1:104" x14ac:dyDescent="0.2">
      <c r="A215" s="193">
        <v>114</v>
      </c>
      <c r="B215" s="194" t="s">
        <v>410</v>
      </c>
      <c r="C215" s="195" t="s">
        <v>411</v>
      </c>
      <c r="D215" s="196" t="s">
        <v>61</v>
      </c>
      <c r="E215" s="197"/>
      <c r="F215" s="197">
        <v>0</v>
      </c>
      <c r="G215" s="198">
        <f>E215*F215</f>
        <v>0</v>
      </c>
      <c r="O215" s="192">
        <v>2</v>
      </c>
      <c r="AA215" s="166">
        <v>7</v>
      </c>
      <c r="AB215" s="166">
        <v>1002</v>
      </c>
      <c r="AC215" s="166">
        <v>5</v>
      </c>
      <c r="AZ215" s="166">
        <v>2</v>
      </c>
      <c r="BA215" s="166">
        <f>IF(AZ215=1,G215,0)</f>
        <v>0</v>
      </c>
      <c r="BB215" s="166">
        <f>IF(AZ215=2,G215,0)</f>
        <v>0</v>
      </c>
      <c r="BC215" s="166">
        <f>IF(AZ215=3,G215,0)</f>
        <v>0</v>
      </c>
      <c r="BD215" s="166">
        <f>IF(AZ215=4,G215,0)</f>
        <v>0</v>
      </c>
      <c r="BE215" s="166">
        <f>IF(AZ215=5,G215,0)</f>
        <v>0</v>
      </c>
      <c r="CA215" s="199">
        <v>7</v>
      </c>
      <c r="CB215" s="199">
        <v>1002</v>
      </c>
      <c r="CZ215" s="166">
        <v>0</v>
      </c>
    </row>
    <row r="216" spans="1:104" x14ac:dyDescent="0.2">
      <c r="A216" s="208"/>
      <c r="B216" s="209" t="s">
        <v>75</v>
      </c>
      <c r="C216" s="210" t="str">
        <f>CONCATENATE(B204," ",C204)</f>
        <v>771 Podlahy z dlaždic a obklady</v>
      </c>
      <c r="D216" s="211"/>
      <c r="E216" s="212"/>
      <c r="F216" s="213"/>
      <c r="G216" s="214">
        <f>SUM(G204:G215)</f>
        <v>0</v>
      </c>
      <c r="O216" s="192">
        <v>4</v>
      </c>
      <c r="BA216" s="215">
        <f>SUM(BA204:BA215)</f>
        <v>0</v>
      </c>
      <c r="BB216" s="215">
        <f>SUM(BB204:BB215)</f>
        <v>0</v>
      </c>
      <c r="BC216" s="215">
        <f>SUM(BC204:BC215)</f>
        <v>0</v>
      </c>
      <c r="BD216" s="215">
        <f>SUM(BD204:BD215)</f>
        <v>0</v>
      </c>
      <c r="BE216" s="215">
        <f>SUM(BE204:BE215)</f>
        <v>0</v>
      </c>
    </row>
    <row r="217" spans="1:104" x14ac:dyDescent="0.2">
      <c r="A217" s="185" t="s">
        <v>72</v>
      </c>
      <c r="B217" s="186" t="s">
        <v>412</v>
      </c>
      <c r="C217" s="187" t="s">
        <v>413</v>
      </c>
      <c r="D217" s="188"/>
      <c r="E217" s="189"/>
      <c r="F217" s="189"/>
      <c r="G217" s="190"/>
      <c r="H217" s="191"/>
      <c r="I217" s="191"/>
      <c r="O217" s="192">
        <v>1</v>
      </c>
    </row>
    <row r="218" spans="1:104" x14ac:dyDescent="0.2">
      <c r="A218" s="193">
        <v>115</v>
      </c>
      <c r="B218" s="194" t="s">
        <v>414</v>
      </c>
      <c r="C218" s="195" t="s">
        <v>415</v>
      </c>
      <c r="D218" s="196" t="s">
        <v>90</v>
      </c>
      <c r="E218" s="197">
        <v>129.9</v>
      </c>
      <c r="F218" s="197">
        <v>0</v>
      </c>
      <c r="G218" s="198">
        <f>E218*F218</f>
        <v>0</v>
      </c>
      <c r="O218" s="192">
        <v>2</v>
      </c>
      <c r="AA218" s="166">
        <v>1</v>
      </c>
      <c r="AB218" s="166">
        <v>7</v>
      </c>
      <c r="AC218" s="166">
        <v>7</v>
      </c>
      <c r="AZ218" s="166">
        <v>2</v>
      </c>
      <c r="BA218" s="166">
        <f>IF(AZ218=1,G218,0)</f>
        <v>0</v>
      </c>
      <c r="BB218" s="166">
        <f>IF(AZ218=2,G218,0)</f>
        <v>0</v>
      </c>
      <c r="BC218" s="166">
        <f>IF(AZ218=3,G218,0)</f>
        <v>0</v>
      </c>
      <c r="BD218" s="166">
        <f>IF(AZ218=4,G218,0)</f>
        <v>0</v>
      </c>
      <c r="BE218" s="166">
        <f>IF(AZ218=5,G218,0)</f>
        <v>0</v>
      </c>
      <c r="CA218" s="199">
        <v>1</v>
      </c>
      <c r="CB218" s="199">
        <v>7</v>
      </c>
      <c r="CZ218" s="166">
        <v>0</v>
      </c>
    </row>
    <row r="219" spans="1:104" x14ac:dyDescent="0.2">
      <c r="A219" s="193">
        <v>116</v>
      </c>
      <c r="B219" s="194" t="s">
        <v>416</v>
      </c>
      <c r="C219" s="195" t="s">
        <v>417</v>
      </c>
      <c r="D219" s="196" t="s">
        <v>176</v>
      </c>
      <c r="E219" s="197">
        <v>98</v>
      </c>
      <c r="F219" s="197">
        <v>0</v>
      </c>
      <c r="G219" s="198">
        <f>E219*F219</f>
        <v>0</v>
      </c>
      <c r="O219" s="192">
        <v>2</v>
      </c>
      <c r="AA219" s="166">
        <v>1</v>
      </c>
      <c r="AB219" s="166">
        <v>7</v>
      </c>
      <c r="AC219" s="166">
        <v>7</v>
      </c>
      <c r="AZ219" s="166">
        <v>2</v>
      </c>
      <c r="BA219" s="166">
        <f>IF(AZ219=1,G219,0)</f>
        <v>0</v>
      </c>
      <c r="BB219" s="166">
        <f>IF(AZ219=2,G219,0)</f>
        <v>0</v>
      </c>
      <c r="BC219" s="166">
        <f>IF(AZ219=3,G219,0)</f>
        <v>0</v>
      </c>
      <c r="BD219" s="166">
        <f>IF(AZ219=4,G219,0)</f>
        <v>0</v>
      </c>
      <c r="BE219" s="166">
        <f>IF(AZ219=5,G219,0)</f>
        <v>0</v>
      </c>
      <c r="CA219" s="199">
        <v>1</v>
      </c>
      <c r="CB219" s="199">
        <v>7</v>
      </c>
      <c r="CZ219" s="166">
        <v>2.5000000000000001E-4</v>
      </c>
    </row>
    <row r="220" spans="1:104" ht="22.5" x14ac:dyDescent="0.2">
      <c r="A220" s="193">
        <v>117</v>
      </c>
      <c r="B220" s="194" t="s">
        <v>418</v>
      </c>
      <c r="C220" s="195" t="s">
        <v>419</v>
      </c>
      <c r="D220" s="196" t="s">
        <v>90</v>
      </c>
      <c r="E220" s="197">
        <v>129.9</v>
      </c>
      <c r="F220" s="197">
        <v>0</v>
      </c>
      <c r="G220" s="198">
        <f>E220*F220</f>
        <v>0</v>
      </c>
      <c r="O220" s="192">
        <v>2</v>
      </c>
      <c r="AA220" s="166">
        <v>1</v>
      </c>
      <c r="AB220" s="166">
        <v>7</v>
      </c>
      <c r="AC220" s="166">
        <v>7</v>
      </c>
      <c r="AZ220" s="166">
        <v>2</v>
      </c>
      <c r="BA220" s="166">
        <f>IF(AZ220=1,G220,0)</f>
        <v>0</v>
      </c>
      <c r="BB220" s="166">
        <f>IF(AZ220=2,G220,0)</f>
        <v>0</v>
      </c>
      <c r="BC220" s="166">
        <f>IF(AZ220=3,G220,0)</f>
        <v>0</v>
      </c>
      <c r="BD220" s="166">
        <f>IF(AZ220=4,G220,0)</f>
        <v>0</v>
      </c>
      <c r="BE220" s="166">
        <f>IF(AZ220=5,G220,0)</f>
        <v>0</v>
      </c>
      <c r="CA220" s="199">
        <v>1</v>
      </c>
      <c r="CB220" s="199">
        <v>7</v>
      </c>
      <c r="CZ220" s="166">
        <v>3.4000000000000002E-4</v>
      </c>
    </row>
    <row r="221" spans="1:104" x14ac:dyDescent="0.2">
      <c r="A221" s="193">
        <v>118</v>
      </c>
      <c r="B221" s="194" t="s">
        <v>420</v>
      </c>
      <c r="C221" s="195" t="s">
        <v>421</v>
      </c>
      <c r="D221" s="196" t="s">
        <v>90</v>
      </c>
      <c r="E221" s="197">
        <v>142.88999999999999</v>
      </c>
      <c r="F221" s="197">
        <v>0</v>
      </c>
      <c r="G221" s="198">
        <f>E221*F221</f>
        <v>0</v>
      </c>
      <c r="O221" s="192">
        <v>2</v>
      </c>
      <c r="AA221" s="166">
        <v>3</v>
      </c>
      <c r="AB221" s="166">
        <v>7</v>
      </c>
      <c r="AC221" s="166" t="s">
        <v>420</v>
      </c>
      <c r="AZ221" s="166">
        <v>2</v>
      </c>
      <c r="BA221" s="166">
        <f>IF(AZ221=1,G221,0)</f>
        <v>0</v>
      </c>
      <c r="BB221" s="166">
        <f>IF(AZ221=2,G221,0)</f>
        <v>0</v>
      </c>
      <c r="BC221" s="166">
        <f>IF(AZ221=3,G221,0)</f>
        <v>0</v>
      </c>
      <c r="BD221" s="166">
        <f>IF(AZ221=4,G221,0)</f>
        <v>0</v>
      </c>
      <c r="BE221" s="166">
        <f>IF(AZ221=5,G221,0)</f>
        <v>0</v>
      </c>
      <c r="CA221" s="199">
        <v>3</v>
      </c>
      <c r="CB221" s="199">
        <v>7</v>
      </c>
      <c r="CZ221" s="166">
        <v>3.3E-3</v>
      </c>
    </row>
    <row r="222" spans="1:104" x14ac:dyDescent="0.2">
      <c r="A222" s="200"/>
      <c r="B222" s="202"/>
      <c r="C222" s="203" t="s">
        <v>422</v>
      </c>
      <c r="D222" s="204"/>
      <c r="E222" s="205">
        <v>142.88999999999999</v>
      </c>
      <c r="F222" s="206"/>
      <c r="G222" s="207"/>
      <c r="M222" s="201" t="s">
        <v>422</v>
      </c>
      <c r="O222" s="192"/>
    </row>
    <row r="223" spans="1:104" x14ac:dyDescent="0.2">
      <c r="A223" s="193">
        <v>119</v>
      </c>
      <c r="B223" s="194" t="s">
        <v>423</v>
      </c>
      <c r="C223" s="195" t="s">
        <v>424</v>
      </c>
      <c r="D223" s="196" t="s">
        <v>61</v>
      </c>
      <c r="E223" s="197"/>
      <c r="F223" s="197">
        <v>0</v>
      </c>
      <c r="G223" s="198">
        <f>E223*F223</f>
        <v>0</v>
      </c>
      <c r="O223" s="192">
        <v>2</v>
      </c>
      <c r="AA223" s="166">
        <v>7</v>
      </c>
      <c r="AB223" s="166">
        <v>1002</v>
      </c>
      <c r="AC223" s="166">
        <v>5</v>
      </c>
      <c r="AZ223" s="166">
        <v>2</v>
      </c>
      <c r="BA223" s="166">
        <f>IF(AZ223=1,G223,0)</f>
        <v>0</v>
      </c>
      <c r="BB223" s="166">
        <f>IF(AZ223=2,G223,0)</f>
        <v>0</v>
      </c>
      <c r="BC223" s="166">
        <f>IF(AZ223=3,G223,0)</f>
        <v>0</v>
      </c>
      <c r="BD223" s="166">
        <f>IF(AZ223=4,G223,0)</f>
        <v>0</v>
      </c>
      <c r="BE223" s="166">
        <f>IF(AZ223=5,G223,0)</f>
        <v>0</v>
      </c>
      <c r="CA223" s="199">
        <v>7</v>
      </c>
      <c r="CB223" s="199">
        <v>1002</v>
      </c>
      <c r="CZ223" s="166">
        <v>0</v>
      </c>
    </row>
    <row r="224" spans="1:104" x14ac:dyDescent="0.2">
      <c r="A224" s="208"/>
      <c r="B224" s="209" t="s">
        <v>75</v>
      </c>
      <c r="C224" s="210" t="str">
        <f>CONCATENATE(B217," ",C217)</f>
        <v>776 Podlahy povlakové</v>
      </c>
      <c r="D224" s="211"/>
      <c r="E224" s="212"/>
      <c r="F224" s="213"/>
      <c r="G224" s="214">
        <f>SUM(G217:G223)</f>
        <v>0</v>
      </c>
      <c r="O224" s="192">
        <v>4</v>
      </c>
      <c r="BA224" s="215">
        <f>SUM(BA217:BA223)</f>
        <v>0</v>
      </c>
      <c r="BB224" s="215">
        <f>SUM(BB217:BB223)</f>
        <v>0</v>
      </c>
      <c r="BC224" s="215">
        <f>SUM(BC217:BC223)</f>
        <v>0</v>
      </c>
      <c r="BD224" s="215">
        <f>SUM(BD217:BD223)</f>
        <v>0</v>
      </c>
      <c r="BE224" s="215">
        <f>SUM(BE217:BE223)</f>
        <v>0</v>
      </c>
    </row>
    <row r="225" spans="1:104" x14ac:dyDescent="0.2">
      <c r="A225" s="185" t="s">
        <v>72</v>
      </c>
      <c r="B225" s="186" t="s">
        <v>425</v>
      </c>
      <c r="C225" s="187" t="s">
        <v>426</v>
      </c>
      <c r="D225" s="188"/>
      <c r="E225" s="189"/>
      <c r="F225" s="189"/>
      <c r="G225" s="190"/>
      <c r="H225" s="191"/>
      <c r="I225" s="191"/>
      <c r="O225" s="192">
        <v>1</v>
      </c>
    </row>
    <row r="226" spans="1:104" x14ac:dyDescent="0.2">
      <c r="A226" s="193">
        <v>120</v>
      </c>
      <c r="B226" s="194" t="s">
        <v>427</v>
      </c>
      <c r="C226" s="195" t="s">
        <v>428</v>
      </c>
      <c r="D226" s="196" t="s">
        <v>90</v>
      </c>
      <c r="E226" s="197">
        <v>79.400000000000006</v>
      </c>
      <c r="F226" s="197">
        <v>0</v>
      </c>
      <c r="G226" s="198">
        <f>E226*F226</f>
        <v>0</v>
      </c>
      <c r="O226" s="192">
        <v>2</v>
      </c>
      <c r="AA226" s="166">
        <v>1</v>
      </c>
      <c r="AB226" s="166">
        <v>7</v>
      </c>
      <c r="AC226" s="166">
        <v>7</v>
      </c>
      <c r="AZ226" s="166">
        <v>2</v>
      </c>
      <c r="BA226" s="166">
        <f>IF(AZ226=1,G226,0)</f>
        <v>0</v>
      </c>
      <c r="BB226" s="166">
        <f>IF(AZ226=2,G226,0)</f>
        <v>0</v>
      </c>
      <c r="BC226" s="166">
        <f>IF(AZ226=3,G226,0)</f>
        <v>0</v>
      </c>
      <c r="BD226" s="166">
        <f>IF(AZ226=4,G226,0)</f>
        <v>0</v>
      </c>
      <c r="BE226" s="166">
        <f>IF(AZ226=5,G226,0)</f>
        <v>0</v>
      </c>
      <c r="CA226" s="199">
        <v>1</v>
      </c>
      <c r="CB226" s="199">
        <v>7</v>
      </c>
      <c r="CZ226" s="166">
        <v>4.9500000000000004E-3</v>
      </c>
    </row>
    <row r="227" spans="1:104" x14ac:dyDescent="0.2">
      <c r="A227" s="200"/>
      <c r="B227" s="202"/>
      <c r="C227" s="203" t="s">
        <v>429</v>
      </c>
      <c r="D227" s="204"/>
      <c r="E227" s="205">
        <v>79.400000000000006</v>
      </c>
      <c r="F227" s="206"/>
      <c r="G227" s="207"/>
      <c r="M227" s="201" t="s">
        <v>429</v>
      </c>
      <c r="O227" s="192"/>
    </row>
    <row r="228" spans="1:104" x14ac:dyDescent="0.2">
      <c r="A228" s="193">
        <v>121</v>
      </c>
      <c r="B228" s="194" t="s">
        <v>430</v>
      </c>
      <c r="C228" s="195" t="s">
        <v>431</v>
      </c>
      <c r="D228" s="196" t="s">
        <v>90</v>
      </c>
      <c r="E228" s="197">
        <v>79.400000000000006</v>
      </c>
      <c r="F228" s="197">
        <v>0</v>
      </c>
      <c r="G228" s="198">
        <f>E228*F228</f>
        <v>0</v>
      </c>
      <c r="O228" s="192">
        <v>2</v>
      </c>
      <c r="AA228" s="166">
        <v>1</v>
      </c>
      <c r="AB228" s="166">
        <v>7</v>
      </c>
      <c r="AC228" s="166">
        <v>7</v>
      </c>
      <c r="AZ228" s="166">
        <v>2</v>
      </c>
      <c r="BA228" s="166">
        <f>IF(AZ228=1,G228,0)</f>
        <v>0</v>
      </c>
      <c r="BB228" s="166">
        <f>IF(AZ228=2,G228,0)</f>
        <v>0</v>
      </c>
      <c r="BC228" s="166">
        <f>IF(AZ228=3,G228,0)</f>
        <v>0</v>
      </c>
      <c r="BD228" s="166">
        <f>IF(AZ228=4,G228,0)</f>
        <v>0</v>
      </c>
      <c r="BE228" s="166">
        <f>IF(AZ228=5,G228,0)</f>
        <v>0</v>
      </c>
      <c r="CA228" s="199">
        <v>1</v>
      </c>
      <c r="CB228" s="199">
        <v>7</v>
      </c>
      <c r="CZ228" s="166">
        <v>8.9999999999999998E-4</v>
      </c>
    </row>
    <row r="229" spans="1:104" ht="22.5" x14ac:dyDescent="0.2">
      <c r="A229" s="193">
        <v>122</v>
      </c>
      <c r="B229" s="194" t="s">
        <v>432</v>
      </c>
      <c r="C229" s="195" t="s">
        <v>433</v>
      </c>
      <c r="D229" s="196" t="s">
        <v>176</v>
      </c>
      <c r="E229" s="197">
        <v>35.200000000000003</v>
      </c>
      <c r="F229" s="197">
        <v>0</v>
      </c>
      <c r="G229" s="198">
        <f>E229*F229</f>
        <v>0</v>
      </c>
      <c r="O229" s="192">
        <v>2</v>
      </c>
      <c r="AA229" s="166">
        <v>1</v>
      </c>
      <c r="AB229" s="166">
        <v>7</v>
      </c>
      <c r="AC229" s="166">
        <v>7</v>
      </c>
      <c r="AZ229" s="166">
        <v>2</v>
      </c>
      <c r="BA229" s="166">
        <f>IF(AZ229=1,G229,0)</f>
        <v>0</v>
      </c>
      <c r="BB229" s="166">
        <f>IF(AZ229=2,G229,0)</f>
        <v>0</v>
      </c>
      <c r="BC229" s="166">
        <f>IF(AZ229=3,G229,0)</f>
        <v>0</v>
      </c>
      <c r="BD229" s="166">
        <f>IF(AZ229=4,G229,0)</f>
        <v>0</v>
      </c>
      <c r="BE229" s="166">
        <f>IF(AZ229=5,G229,0)</f>
        <v>0</v>
      </c>
      <c r="CA229" s="199">
        <v>1</v>
      </c>
      <c r="CB229" s="199">
        <v>7</v>
      </c>
      <c r="CZ229" s="166">
        <v>0</v>
      </c>
    </row>
    <row r="230" spans="1:104" x14ac:dyDescent="0.2">
      <c r="A230" s="200"/>
      <c r="B230" s="202"/>
      <c r="C230" s="203" t="s">
        <v>434</v>
      </c>
      <c r="D230" s="204"/>
      <c r="E230" s="205">
        <v>35.200000000000003</v>
      </c>
      <c r="F230" s="206"/>
      <c r="G230" s="207"/>
      <c r="M230" s="201" t="s">
        <v>434</v>
      </c>
      <c r="O230" s="192"/>
    </row>
    <row r="231" spans="1:104" x14ac:dyDescent="0.2">
      <c r="A231" s="193">
        <v>123</v>
      </c>
      <c r="B231" s="194" t="s">
        <v>435</v>
      </c>
      <c r="C231" s="195" t="s">
        <v>436</v>
      </c>
      <c r="D231" s="196" t="s">
        <v>176</v>
      </c>
      <c r="E231" s="197">
        <v>38.72</v>
      </c>
      <c r="F231" s="197">
        <v>0</v>
      </c>
      <c r="G231" s="198">
        <f>E231*F231</f>
        <v>0</v>
      </c>
      <c r="O231" s="192">
        <v>2</v>
      </c>
      <c r="AA231" s="166">
        <v>3</v>
      </c>
      <c r="AB231" s="166">
        <v>7</v>
      </c>
      <c r="AC231" s="166" t="s">
        <v>435</v>
      </c>
      <c r="AZ231" s="166">
        <v>2</v>
      </c>
      <c r="BA231" s="166">
        <f>IF(AZ231=1,G231,0)</f>
        <v>0</v>
      </c>
      <c r="BB231" s="166">
        <f>IF(AZ231=2,G231,0)</f>
        <v>0</v>
      </c>
      <c r="BC231" s="166">
        <f>IF(AZ231=3,G231,0)</f>
        <v>0</v>
      </c>
      <c r="BD231" s="166">
        <f>IF(AZ231=4,G231,0)</f>
        <v>0</v>
      </c>
      <c r="BE231" s="166">
        <f>IF(AZ231=5,G231,0)</f>
        <v>0</v>
      </c>
      <c r="CA231" s="199">
        <v>3</v>
      </c>
      <c r="CB231" s="199">
        <v>7</v>
      </c>
      <c r="CZ231" s="166">
        <v>2.2000000000000001E-4</v>
      </c>
    </row>
    <row r="232" spans="1:104" x14ac:dyDescent="0.2">
      <c r="A232" s="200"/>
      <c r="B232" s="202"/>
      <c r="C232" s="203" t="s">
        <v>437</v>
      </c>
      <c r="D232" s="204"/>
      <c r="E232" s="205">
        <v>38.72</v>
      </c>
      <c r="F232" s="206"/>
      <c r="G232" s="207"/>
      <c r="M232" s="201" t="s">
        <v>437</v>
      </c>
      <c r="O232" s="192"/>
    </row>
    <row r="233" spans="1:104" ht="22.5" x14ac:dyDescent="0.2">
      <c r="A233" s="193">
        <v>124</v>
      </c>
      <c r="B233" s="194" t="s">
        <v>438</v>
      </c>
      <c r="C233" s="195" t="s">
        <v>439</v>
      </c>
      <c r="D233" s="196" t="s">
        <v>90</v>
      </c>
      <c r="E233" s="197">
        <v>83.37</v>
      </c>
      <c r="F233" s="197">
        <v>0</v>
      </c>
      <c r="G233" s="198">
        <f>E233*F233</f>
        <v>0</v>
      </c>
      <c r="O233" s="192">
        <v>2</v>
      </c>
      <c r="AA233" s="166">
        <v>3</v>
      </c>
      <c r="AB233" s="166">
        <v>7</v>
      </c>
      <c r="AC233" s="166">
        <v>597813669</v>
      </c>
      <c r="AZ233" s="166">
        <v>2</v>
      </c>
      <c r="BA233" s="166">
        <f>IF(AZ233=1,G233,0)</f>
        <v>0</v>
      </c>
      <c r="BB233" s="166">
        <f>IF(AZ233=2,G233,0)</f>
        <v>0</v>
      </c>
      <c r="BC233" s="166">
        <f>IF(AZ233=3,G233,0)</f>
        <v>0</v>
      </c>
      <c r="BD233" s="166">
        <f>IF(AZ233=4,G233,0)</f>
        <v>0</v>
      </c>
      <c r="BE233" s="166">
        <f>IF(AZ233=5,G233,0)</f>
        <v>0</v>
      </c>
      <c r="CA233" s="199">
        <v>3</v>
      </c>
      <c r="CB233" s="199">
        <v>7</v>
      </c>
      <c r="CZ233" s="166">
        <v>1.26E-2</v>
      </c>
    </row>
    <row r="234" spans="1:104" x14ac:dyDescent="0.2">
      <c r="A234" s="200"/>
      <c r="B234" s="202"/>
      <c r="C234" s="203" t="s">
        <v>440</v>
      </c>
      <c r="D234" s="204"/>
      <c r="E234" s="205">
        <v>83.37</v>
      </c>
      <c r="F234" s="206"/>
      <c r="G234" s="207"/>
      <c r="M234" s="201" t="s">
        <v>440</v>
      </c>
      <c r="O234" s="192"/>
    </row>
    <row r="235" spans="1:104" x14ac:dyDescent="0.2">
      <c r="A235" s="193">
        <v>125</v>
      </c>
      <c r="B235" s="194" t="s">
        <v>441</v>
      </c>
      <c r="C235" s="195" t="s">
        <v>442</v>
      </c>
      <c r="D235" s="196" t="s">
        <v>61</v>
      </c>
      <c r="E235" s="197"/>
      <c r="F235" s="197">
        <v>0</v>
      </c>
      <c r="G235" s="198">
        <f>E235*F235</f>
        <v>0</v>
      </c>
      <c r="O235" s="192">
        <v>2</v>
      </c>
      <c r="AA235" s="166">
        <v>7</v>
      </c>
      <c r="AB235" s="166">
        <v>1002</v>
      </c>
      <c r="AC235" s="166">
        <v>5</v>
      </c>
      <c r="AZ235" s="166">
        <v>2</v>
      </c>
      <c r="BA235" s="166">
        <f>IF(AZ235=1,G235,0)</f>
        <v>0</v>
      </c>
      <c r="BB235" s="166">
        <f>IF(AZ235=2,G235,0)</f>
        <v>0</v>
      </c>
      <c r="BC235" s="166">
        <f>IF(AZ235=3,G235,0)</f>
        <v>0</v>
      </c>
      <c r="BD235" s="166">
        <f>IF(AZ235=4,G235,0)</f>
        <v>0</v>
      </c>
      <c r="BE235" s="166">
        <f>IF(AZ235=5,G235,0)</f>
        <v>0</v>
      </c>
      <c r="CA235" s="199">
        <v>7</v>
      </c>
      <c r="CB235" s="199">
        <v>1002</v>
      </c>
      <c r="CZ235" s="166">
        <v>0</v>
      </c>
    </row>
    <row r="236" spans="1:104" x14ac:dyDescent="0.2">
      <c r="A236" s="208"/>
      <c r="B236" s="209" t="s">
        <v>75</v>
      </c>
      <c r="C236" s="210" t="str">
        <f>CONCATENATE(B225," ",C225)</f>
        <v>781 Obklady keramické</v>
      </c>
      <c r="D236" s="211"/>
      <c r="E236" s="212"/>
      <c r="F236" s="213"/>
      <c r="G236" s="214">
        <f>SUM(G225:G235)</f>
        <v>0</v>
      </c>
      <c r="O236" s="192">
        <v>4</v>
      </c>
      <c r="BA236" s="215">
        <f>SUM(BA225:BA235)</f>
        <v>0</v>
      </c>
      <c r="BB236" s="215">
        <f>SUM(BB225:BB235)</f>
        <v>0</v>
      </c>
      <c r="BC236" s="215">
        <f>SUM(BC225:BC235)</f>
        <v>0</v>
      </c>
      <c r="BD236" s="215">
        <f>SUM(BD225:BD235)</f>
        <v>0</v>
      </c>
      <c r="BE236" s="215">
        <f>SUM(BE225:BE235)</f>
        <v>0</v>
      </c>
    </row>
    <row r="237" spans="1:104" x14ac:dyDescent="0.2">
      <c r="A237" s="185" t="s">
        <v>72</v>
      </c>
      <c r="B237" s="186" t="s">
        <v>443</v>
      </c>
      <c r="C237" s="187" t="s">
        <v>444</v>
      </c>
      <c r="D237" s="188"/>
      <c r="E237" s="189"/>
      <c r="F237" s="189"/>
      <c r="G237" s="190"/>
      <c r="H237" s="191"/>
      <c r="I237" s="191"/>
      <c r="O237" s="192">
        <v>1</v>
      </c>
    </row>
    <row r="238" spans="1:104" x14ac:dyDescent="0.2">
      <c r="A238" s="193">
        <v>126</v>
      </c>
      <c r="B238" s="194" t="s">
        <v>445</v>
      </c>
      <c r="C238" s="195" t="s">
        <v>446</v>
      </c>
      <c r="D238" s="196" t="s">
        <v>90</v>
      </c>
      <c r="E238" s="197">
        <v>183.6</v>
      </c>
      <c r="F238" s="197">
        <v>0</v>
      </c>
      <c r="G238" s="198">
        <f>E238*F238</f>
        <v>0</v>
      </c>
      <c r="O238" s="192">
        <v>2</v>
      </c>
      <c r="AA238" s="166">
        <v>1</v>
      </c>
      <c r="AB238" s="166">
        <v>7</v>
      </c>
      <c r="AC238" s="166">
        <v>7</v>
      </c>
      <c r="AZ238" s="166">
        <v>2</v>
      </c>
      <c r="BA238" s="166">
        <f>IF(AZ238=1,G238,0)</f>
        <v>0</v>
      </c>
      <c r="BB238" s="166">
        <f>IF(AZ238=2,G238,0)</f>
        <v>0</v>
      </c>
      <c r="BC238" s="166">
        <f>IF(AZ238=3,G238,0)</f>
        <v>0</v>
      </c>
      <c r="BD238" s="166">
        <f>IF(AZ238=4,G238,0)</f>
        <v>0</v>
      </c>
      <c r="BE238" s="166">
        <f>IF(AZ238=5,G238,0)</f>
        <v>0</v>
      </c>
      <c r="CA238" s="199">
        <v>1</v>
      </c>
      <c r="CB238" s="199">
        <v>7</v>
      </c>
      <c r="CZ238" s="166">
        <v>6.9999999999999994E-5</v>
      </c>
    </row>
    <row r="239" spans="1:104" x14ac:dyDescent="0.2">
      <c r="A239" s="200"/>
      <c r="B239" s="202"/>
      <c r="C239" s="203" t="s">
        <v>447</v>
      </c>
      <c r="D239" s="204"/>
      <c r="E239" s="205">
        <v>183.6</v>
      </c>
      <c r="F239" s="206"/>
      <c r="G239" s="207"/>
      <c r="M239" s="201" t="s">
        <v>447</v>
      </c>
      <c r="O239" s="192"/>
    </row>
    <row r="240" spans="1:104" x14ac:dyDescent="0.2">
      <c r="A240" s="193">
        <v>127</v>
      </c>
      <c r="B240" s="194" t="s">
        <v>448</v>
      </c>
      <c r="C240" s="195" t="s">
        <v>449</v>
      </c>
      <c r="D240" s="196" t="s">
        <v>90</v>
      </c>
      <c r="E240" s="197">
        <v>183.6</v>
      </c>
      <c r="F240" s="197">
        <v>0</v>
      </c>
      <c r="G240" s="198">
        <f>E240*F240</f>
        <v>0</v>
      </c>
      <c r="O240" s="192">
        <v>2</v>
      </c>
      <c r="AA240" s="166">
        <v>1</v>
      </c>
      <c r="AB240" s="166">
        <v>7</v>
      </c>
      <c r="AC240" s="166">
        <v>7</v>
      </c>
      <c r="AZ240" s="166">
        <v>2</v>
      </c>
      <c r="BA240" s="166">
        <f>IF(AZ240=1,G240,0)</f>
        <v>0</v>
      </c>
      <c r="BB240" s="166">
        <f>IF(AZ240=2,G240,0)</f>
        <v>0</v>
      </c>
      <c r="BC240" s="166">
        <f>IF(AZ240=3,G240,0)</f>
        <v>0</v>
      </c>
      <c r="BD240" s="166">
        <f>IF(AZ240=4,G240,0)</f>
        <v>0</v>
      </c>
      <c r="BE240" s="166">
        <f>IF(AZ240=5,G240,0)</f>
        <v>0</v>
      </c>
      <c r="CA240" s="199">
        <v>1</v>
      </c>
      <c r="CB240" s="199">
        <v>7</v>
      </c>
      <c r="CZ240" s="166">
        <v>1.3999999999999999E-4</v>
      </c>
    </row>
    <row r="241" spans="1:104" x14ac:dyDescent="0.2">
      <c r="A241" s="208"/>
      <c r="B241" s="209" t="s">
        <v>75</v>
      </c>
      <c r="C241" s="210" t="str">
        <f>CONCATENATE(B237," ",C237)</f>
        <v>784 Malby</v>
      </c>
      <c r="D241" s="211"/>
      <c r="E241" s="212"/>
      <c r="F241" s="213"/>
      <c r="G241" s="214">
        <f>SUM(G237:G240)</f>
        <v>0</v>
      </c>
      <c r="O241" s="192">
        <v>4</v>
      </c>
      <c r="BA241" s="215">
        <f>SUM(BA237:BA240)</f>
        <v>0</v>
      </c>
      <c r="BB241" s="215">
        <f>SUM(BB237:BB240)</f>
        <v>0</v>
      </c>
      <c r="BC241" s="215">
        <f>SUM(BC237:BC240)</f>
        <v>0</v>
      </c>
      <c r="BD241" s="215">
        <f>SUM(BD237:BD240)</f>
        <v>0</v>
      </c>
      <c r="BE241" s="215">
        <f>SUM(BE237:BE240)</f>
        <v>0</v>
      </c>
    </row>
    <row r="242" spans="1:104" x14ac:dyDescent="0.2">
      <c r="A242" s="185" t="s">
        <v>72</v>
      </c>
      <c r="B242" s="186" t="s">
        <v>450</v>
      </c>
      <c r="C242" s="187" t="s">
        <v>451</v>
      </c>
      <c r="D242" s="188"/>
      <c r="E242" s="189"/>
      <c r="F242" s="189"/>
      <c r="G242" s="190"/>
      <c r="H242" s="191"/>
      <c r="I242" s="191"/>
      <c r="O242" s="192">
        <v>1</v>
      </c>
    </row>
    <row r="243" spans="1:104" ht="22.5" x14ac:dyDescent="0.2">
      <c r="A243" s="193">
        <v>128</v>
      </c>
      <c r="B243" s="194" t="s">
        <v>452</v>
      </c>
      <c r="C243" s="195" t="s">
        <v>453</v>
      </c>
      <c r="D243" s="196" t="s">
        <v>30</v>
      </c>
      <c r="E243" s="197">
        <v>6</v>
      </c>
      <c r="F243" s="197">
        <v>0</v>
      </c>
      <c r="G243" s="198">
        <f>E243*F243</f>
        <v>0</v>
      </c>
      <c r="O243" s="192">
        <v>2</v>
      </c>
      <c r="AA243" s="166">
        <v>11</v>
      </c>
      <c r="AB243" s="166">
        <v>3</v>
      </c>
      <c r="AC243" s="166">
        <v>80</v>
      </c>
      <c r="AZ243" s="166">
        <v>4</v>
      </c>
      <c r="BA243" s="166">
        <f>IF(AZ243=1,G243,0)</f>
        <v>0</v>
      </c>
      <c r="BB243" s="166">
        <f>IF(AZ243=2,G243,0)</f>
        <v>0</v>
      </c>
      <c r="BC243" s="166">
        <f>IF(AZ243=3,G243,0)</f>
        <v>0</v>
      </c>
      <c r="BD243" s="166">
        <f>IF(AZ243=4,G243,0)</f>
        <v>0</v>
      </c>
      <c r="BE243" s="166">
        <f>IF(AZ243=5,G243,0)</f>
        <v>0</v>
      </c>
      <c r="CA243" s="199">
        <v>11</v>
      </c>
      <c r="CB243" s="199">
        <v>3</v>
      </c>
      <c r="CZ243" s="166">
        <v>0</v>
      </c>
    </row>
    <row r="244" spans="1:104" ht="22.5" x14ac:dyDescent="0.2">
      <c r="A244" s="193">
        <v>129</v>
      </c>
      <c r="B244" s="194" t="s">
        <v>454</v>
      </c>
      <c r="C244" s="195" t="s">
        <v>455</v>
      </c>
      <c r="D244" s="196" t="s">
        <v>456</v>
      </c>
      <c r="E244" s="197">
        <v>172</v>
      </c>
      <c r="F244" s="197">
        <v>0</v>
      </c>
      <c r="G244" s="198">
        <f>E244*F244</f>
        <v>0</v>
      </c>
      <c r="O244" s="192">
        <v>2</v>
      </c>
      <c r="AA244" s="166">
        <v>11</v>
      </c>
      <c r="AB244" s="166">
        <v>3</v>
      </c>
      <c r="AC244" s="166">
        <v>165</v>
      </c>
      <c r="AZ244" s="166">
        <v>4</v>
      </c>
      <c r="BA244" s="166">
        <f>IF(AZ244=1,G244,0)</f>
        <v>0</v>
      </c>
      <c r="BB244" s="166">
        <f>IF(AZ244=2,G244,0)</f>
        <v>0</v>
      </c>
      <c r="BC244" s="166">
        <f>IF(AZ244=3,G244,0)</f>
        <v>0</v>
      </c>
      <c r="BD244" s="166">
        <f>IF(AZ244=4,G244,0)</f>
        <v>0</v>
      </c>
      <c r="BE244" s="166">
        <f>IF(AZ244=5,G244,0)</f>
        <v>0</v>
      </c>
      <c r="CA244" s="199">
        <v>11</v>
      </c>
      <c r="CB244" s="199">
        <v>3</v>
      </c>
      <c r="CZ244" s="166">
        <v>0</v>
      </c>
    </row>
    <row r="245" spans="1:104" x14ac:dyDescent="0.2">
      <c r="A245" s="200"/>
      <c r="B245" s="202"/>
      <c r="C245" s="203" t="s">
        <v>457</v>
      </c>
      <c r="D245" s="204"/>
      <c r="E245" s="205">
        <v>172</v>
      </c>
      <c r="F245" s="206"/>
      <c r="G245" s="207"/>
      <c r="M245" s="201" t="s">
        <v>457</v>
      </c>
      <c r="O245" s="192"/>
    </row>
    <row r="246" spans="1:104" ht="22.5" x14ac:dyDescent="0.2">
      <c r="A246" s="193">
        <v>130</v>
      </c>
      <c r="B246" s="194" t="s">
        <v>458</v>
      </c>
      <c r="C246" s="195" t="s">
        <v>459</v>
      </c>
      <c r="D246" s="196" t="s">
        <v>456</v>
      </c>
      <c r="E246" s="197">
        <v>40</v>
      </c>
      <c r="F246" s="197">
        <v>0</v>
      </c>
      <c r="G246" s="198">
        <f>E246*F246</f>
        <v>0</v>
      </c>
      <c r="O246" s="192">
        <v>2</v>
      </c>
      <c r="AA246" s="166">
        <v>11</v>
      </c>
      <c r="AB246" s="166">
        <v>3</v>
      </c>
      <c r="AC246" s="166">
        <v>166</v>
      </c>
      <c r="AZ246" s="166">
        <v>4</v>
      </c>
      <c r="BA246" s="166">
        <f>IF(AZ246=1,G246,0)</f>
        <v>0</v>
      </c>
      <c r="BB246" s="166">
        <f>IF(AZ246=2,G246,0)</f>
        <v>0</v>
      </c>
      <c r="BC246" s="166">
        <f>IF(AZ246=3,G246,0)</f>
        <v>0</v>
      </c>
      <c r="BD246" s="166">
        <f>IF(AZ246=4,G246,0)</f>
        <v>0</v>
      </c>
      <c r="BE246" s="166">
        <f>IF(AZ246=5,G246,0)</f>
        <v>0</v>
      </c>
      <c r="CA246" s="199">
        <v>11</v>
      </c>
      <c r="CB246" s="199">
        <v>3</v>
      </c>
      <c r="CZ246" s="166">
        <v>0</v>
      </c>
    </row>
    <row r="247" spans="1:104" x14ac:dyDescent="0.2">
      <c r="A247" s="200"/>
      <c r="B247" s="202"/>
      <c r="C247" s="203" t="s">
        <v>460</v>
      </c>
      <c r="D247" s="204"/>
      <c r="E247" s="205">
        <v>40</v>
      </c>
      <c r="F247" s="206"/>
      <c r="G247" s="207"/>
      <c r="M247" s="201" t="s">
        <v>460</v>
      </c>
      <c r="O247" s="192"/>
    </row>
    <row r="248" spans="1:104" x14ac:dyDescent="0.2">
      <c r="A248" s="193">
        <v>131</v>
      </c>
      <c r="B248" s="194" t="s">
        <v>461</v>
      </c>
      <c r="C248" s="195" t="s">
        <v>462</v>
      </c>
      <c r="D248" s="196" t="s">
        <v>87</v>
      </c>
      <c r="E248" s="197">
        <v>1</v>
      </c>
      <c r="F248" s="197">
        <v>0</v>
      </c>
      <c r="G248" s="198">
        <f>E248*F248</f>
        <v>0</v>
      </c>
      <c r="O248" s="192">
        <v>2</v>
      </c>
      <c r="AA248" s="166">
        <v>12</v>
      </c>
      <c r="AB248" s="166">
        <v>0</v>
      </c>
      <c r="AC248" s="166">
        <v>135</v>
      </c>
      <c r="AZ248" s="166">
        <v>4</v>
      </c>
      <c r="BA248" s="166">
        <f>IF(AZ248=1,G248,0)</f>
        <v>0</v>
      </c>
      <c r="BB248" s="166">
        <f>IF(AZ248=2,G248,0)</f>
        <v>0</v>
      </c>
      <c r="BC248" s="166">
        <f>IF(AZ248=3,G248,0)</f>
        <v>0</v>
      </c>
      <c r="BD248" s="166">
        <f>IF(AZ248=4,G248,0)</f>
        <v>0</v>
      </c>
      <c r="BE248" s="166">
        <f>IF(AZ248=5,G248,0)</f>
        <v>0</v>
      </c>
      <c r="CA248" s="199">
        <v>12</v>
      </c>
      <c r="CB248" s="199">
        <v>0</v>
      </c>
      <c r="CZ248" s="166">
        <v>0</v>
      </c>
    </row>
    <row r="249" spans="1:104" x14ac:dyDescent="0.2">
      <c r="A249" s="200"/>
      <c r="B249" s="202"/>
      <c r="C249" s="203" t="s">
        <v>463</v>
      </c>
      <c r="D249" s="204"/>
      <c r="E249" s="205">
        <v>1</v>
      </c>
      <c r="F249" s="206"/>
      <c r="G249" s="207"/>
      <c r="M249" s="201" t="s">
        <v>463</v>
      </c>
      <c r="O249" s="192"/>
    </row>
    <row r="250" spans="1:104" x14ac:dyDescent="0.2">
      <c r="A250" s="200"/>
      <c r="B250" s="202"/>
      <c r="C250" s="203" t="s">
        <v>464</v>
      </c>
      <c r="D250" s="204"/>
      <c r="E250" s="205">
        <v>0</v>
      </c>
      <c r="F250" s="206"/>
      <c r="G250" s="207"/>
      <c r="M250" s="201" t="s">
        <v>464</v>
      </c>
      <c r="O250" s="192"/>
    </row>
    <row r="251" spans="1:104" x14ac:dyDescent="0.2">
      <c r="A251" s="193">
        <v>132</v>
      </c>
      <c r="B251" s="194" t="s">
        <v>465</v>
      </c>
      <c r="C251" s="195" t="s">
        <v>466</v>
      </c>
      <c r="D251" s="196" t="s">
        <v>87</v>
      </c>
      <c r="E251" s="197">
        <v>1</v>
      </c>
      <c r="F251" s="197">
        <v>0</v>
      </c>
      <c r="G251" s="198">
        <f>E251*F251</f>
        <v>0</v>
      </c>
      <c r="O251" s="192">
        <v>2</v>
      </c>
      <c r="AA251" s="166">
        <v>12</v>
      </c>
      <c r="AB251" s="166">
        <v>0</v>
      </c>
      <c r="AC251" s="166">
        <v>136</v>
      </c>
      <c r="AZ251" s="166">
        <v>4</v>
      </c>
      <c r="BA251" s="166">
        <f>IF(AZ251=1,G251,0)</f>
        <v>0</v>
      </c>
      <c r="BB251" s="166">
        <f>IF(AZ251=2,G251,0)</f>
        <v>0</v>
      </c>
      <c r="BC251" s="166">
        <f>IF(AZ251=3,G251,0)</f>
        <v>0</v>
      </c>
      <c r="BD251" s="166">
        <f>IF(AZ251=4,G251,0)</f>
        <v>0</v>
      </c>
      <c r="BE251" s="166">
        <f>IF(AZ251=5,G251,0)</f>
        <v>0</v>
      </c>
      <c r="CA251" s="199">
        <v>12</v>
      </c>
      <c r="CB251" s="199">
        <v>0</v>
      </c>
      <c r="CZ251" s="166">
        <v>0</v>
      </c>
    </row>
    <row r="252" spans="1:104" x14ac:dyDescent="0.2">
      <c r="A252" s="200"/>
      <c r="B252" s="202"/>
      <c r="C252" s="203" t="s">
        <v>467</v>
      </c>
      <c r="D252" s="204"/>
      <c r="E252" s="205">
        <v>1</v>
      </c>
      <c r="F252" s="206"/>
      <c r="G252" s="207"/>
      <c r="M252" s="201" t="s">
        <v>467</v>
      </c>
      <c r="O252" s="192"/>
    </row>
    <row r="253" spans="1:104" x14ac:dyDescent="0.2">
      <c r="A253" s="193">
        <v>133</v>
      </c>
      <c r="B253" s="194" t="s">
        <v>468</v>
      </c>
      <c r="C253" s="195" t="s">
        <v>469</v>
      </c>
      <c r="D253" s="196" t="s">
        <v>87</v>
      </c>
      <c r="E253" s="197">
        <v>1</v>
      </c>
      <c r="F253" s="197">
        <v>0</v>
      </c>
      <c r="G253" s="198">
        <f>E253*F253</f>
        <v>0</v>
      </c>
      <c r="O253" s="192">
        <v>2</v>
      </c>
      <c r="AA253" s="166">
        <v>12</v>
      </c>
      <c r="AB253" s="166">
        <v>0</v>
      </c>
      <c r="AC253" s="166">
        <v>137</v>
      </c>
      <c r="AZ253" s="166">
        <v>4</v>
      </c>
      <c r="BA253" s="166">
        <f>IF(AZ253=1,G253,0)</f>
        <v>0</v>
      </c>
      <c r="BB253" s="166">
        <f>IF(AZ253=2,G253,0)</f>
        <v>0</v>
      </c>
      <c r="BC253" s="166">
        <f>IF(AZ253=3,G253,0)</f>
        <v>0</v>
      </c>
      <c r="BD253" s="166">
        <f>IF(AZ253=4,G253,0)</f>
        <v>0</v>
      </c>
      <c r="BE253" s="166">
        <f>IF(AZ253=5,G253,0)</f>
        <v>0</v>
      </c>
      <c r="CA253" s="199">
        <v>12</v>
      </c>
      <c r="CB253" s="199">
        <v>0</v>
      </c>
      <c r="CZ253" s="166">
        <v>0</v>
      </c>
    </row>
    <row r="254" spans="1:104" x14ac:dyDescent="0.2">
      <c r="A254" s="200"/>
      <c r="B254" s="202"/>
      <c r="C254" s="203" t="s">
        <v>470</v>
      </c>
      <c r="D254" s="204"/>
      <c r="E254" s="205">
        <v>1</v>
      </c>
      <c r="F254" s="206"/>
      <c r="G254" s="207"/>
      <c r="M254" s="201" t="s">
        <v>470</v>
      </c>
      <c r="O254" s="192"/>
    </row>
    <row r="255" spans="1:104" x14ac:dyDescent="0.2">
      <c r="A255" s="208"/>
      <c r="B255" s="209" t="s">
        <v>75</v>
      </c>
      <c r="C255" s="210" t="str">
        <f>CONCATENATE(B242," ",C242)</f>
        <v>M21 Elektromontáže</v>
      </c>
      <c r="D255" s="211"/>
      <c r="E255" s="212"/>
      <c r="F255" s="213"/>
      <c r="G255" s="214">
        <f>SUM(G242:G254)</f>
        <v>0</v>
      </c>
      <c r="O255" s="192">
        <v>4</v>
      </c>
      <c r="BA255" s="215">
        <f>SUM(BA242:BA254)</f>
        <v>0</v>
      </c>
      <c r="BB255" s="215">
        <f>SUM(BB242:BB254)</f>
        <v>0</v>
      </c>
      <c r="BC255" s="215">
        <f>SUM(BC242:BC254)</f>
        <v>0</v>
      </c>
      <c r="BD255" s="215">
        <f>SUM(BD242:BD254)</f>
        <v>0</v>
      </c>
      <c r="BE255" s="215">
        <f>SUM(BE242:BE254)</f>
        <v>0</v>
      </c>
    </row>
    <row r="256" spans="1:104" x14ac:dyDescent="0.2">
      <c r="A256" s="185" t="s">
        <v>72</v>
      </c>
      <c r="B256" s="186" t="s">
        <v>471</v>
      </c>
      <c r="C256" s="187" t="s">
        <v>472</v>
      </c>
      <c r="D256" s="188"/>
      <c r="E256" s="189"/>
      <c r="F256" s="189"/>
      <c r="G256" s="190"/>
      <c r="H256" s="191"/>
      <c r="I256" s="191"/>
      <c r="O256" s="192">
        <v>1</v>
      </c>
    </row>
    <row r="257" spans="1:104" ht="22.5" x14ac:dyDescent="0.2">
      <c r="A257" s="193">
        <v>134</v>
      </c>
      <c r="B257" s="194" t="s">
        <v>473</v>
      </c>
      <c r="C257" s="195" t="s">
        <v>474</v>
      </c>
      <c r="D257" s="196" t="s">
        <v>143</v>
      </c>
      <c r="E257" s="197">
        <v>2</v>
      </c>
      <c r="F257" s="197">
        <v>0</v>
      </c>
      <c r="G257" s="198">
        <f>E257*F257</f>
        <v>0</v>
      </c>
      <c r="O257" s="192">
        <v>2</v>
      </c>
      <c r="AA257" s="166">
        <v>11</v>
      </c>
      <c r="AB257" s="166">
        <v>3</v>
      </c>
      <c r="AC257" s="166">
        <v>138</v>
      </c>
      <c r="AZ257" s="166">
        <v>4</v>
      </c>
      <c r="BA257" s="166">
        <f>IF(AZ257=1,G257,0)</f>
        <v>0</v>
      </c>
      <c r="BB257" s="166">
        <f>IF(AZ257=2,G257,0)</f>
        <v>0</v>
      </c>
      <c r="BC257" s="166">
        <f>IF(AZ257=3,G257,0)</f>
        <v>0</v>
      </c>
      <c r="BD257" s="166">
        <f>IF(AZ257=4,G257,0)</f>
        <v>0</v>
      </c>
      <c r="BE257" s="166">
        <f>IF(AZ257=5,G257,0)</f>
        <v>0</v>
      </c>
      <c r="CA257" s="199">
        <v>11</v>
      </c>
      <c r="CB257" s="199">
        <v>3</v>
      </c>
      <c r="CZ257" s="166">
        <v>0</v>
      </c>
    </row>
    <row r="258" spans="1:104" ht="22.5" x14ac:dyDescent="0.2">
      <c r="A258" s="193">
        <v>135</v>
      </c>
      <c r="B258" s="194" t="s">
        <v>475</v>
      </c>
      <c r="C258" s="195" t="s">
        <v>476</v>
      </c>
      <c r="D258" s="196" t="s">
        <v>176</v>
      </c>
      <c r="E258" s="197">
        <v>4</v>
      </c>
      <c r="F258" s="197">
        <v>0</v>
      </c>
      <c r="G258" s="198">
        <f>E258*F258</f>
        <v>0</v>
      </c>
      <c r="O258" s="192">
        <v>2</v>
      </c>
      <c r="AA258" s="166">
        <v>1</v>
      </c>
      <c r="AB258" s="166">
        <v>1</v>
      </c>
      <c r="AC258" s="166">
        <v>1</v>
      </c>
      <c r="AZ258" s="166">
        <v>4</v>
      </c>
      <c r="BA258" s="166">
        <f>IF(AZ258=1,G258,0)</f>
        <v>0</v>
      </c>
      <c r="BB258" s="166">
        <f>IF(AZ258=2,G258,0)</f>
        <v>0</v>
      </c>
      <c r="BC258" s="166">
        <f>IF(AZ258=3,G258,0)</f>
        <v>0</v>
      </c>
      <c r="BD258" s="166">
        <f>IF(AZ258=4,G258,0)</f>
        <v>0</v>
      </c>
      <c r="BE258" s="166">
        <f>IF(AZ258=5,G258,0)</f>
        <v>0</v>
      </c>
      <c r="CA258" s="199">
        <v>1</v>
      </c>
      <c r="CB258" s="199">
        <v>1</v>
      </c>
      <c r="CZ258" s="166">
        <v>6.7299999999999999E-3</v>
      </c>
    </row>
    <row r="259" spans="1:104" x14ac:dyDescent="0.2">
      <c r="A259" s="208"/>
      <c r="B259" s="209" t="s">
        <v>75</v>
      </c>
      <c r="C259" s="210" t="str">
        <f>CONCATENATE(B256," ",C256)</f>
        <v>M24 Montáže vzduchotechnických zařízení</v>
      </c>
      <c r="D259" s="211"/>
      <c r="E259" s="212"/>
      <c r="F259" s="213"/>
      <c r="G259" s="214">
        <f>SUM(G256:G258)</f>
        <v>0</v>
      </c>
      <c r="O259" s="192">
        <v>4</v>
      </c>
      <c r="BA259" s="215">
        <f>SUM(BA256:BA258)</f>
        <v>0</v>
      </c>
      <c r="BB259" s="215">
        <f>SUM(BB256:BB258)</f>
        <v>0</v>
      </c>
      <c r="BC259" s="215">
        <f>SUM(BC256:BC258)</f>
        <v>0</v>
      </c>
      <c r="BD259" s="215">
        <f>SUM(BD256:BD258)</f>
        <v>0</v>
      </c>
      <c r="BE259" s="215">
        <f>SUM(BE256:BE258)</f>
        <v>0</v>
      </c>
    </row>
    <row r="260" spans="1:104" x14ac:dyDescent="0.2">
      <c r="A260" s="185" t="s">
        <v>72</v>
      </c>
      <c r="B260" s="186" t="s">
        <v>477</v>
      </c>
      <c r="C260" s="187" t="s">
        <v>478</v>
      </c>
      <c r="D260" s="188"/>
      <c r="E260" s="189"/>
      <c r="F260" s="189"/>
      <c r="G260" s="190"/>
      <c r="H260" s="191"/>
      <c r="I260" s="191"/>
      <c r="O260" s="192">
        <v>1</v>
      </c>
    </row>
    <row r="261" spans="1:104" x14ac:dyDescent="0.2">
      <c r="A261" s="193">
        <v>136</v>
      </c>
      <c r="B261" s="194" t="s">
        <v>479</v>
      </c>
      <c r="C261" s="195" t="s">
        <v>480</v>
      </c>
      <c r="D261" s="196" t="s">
        <v>139</v>
      </c>
      <c r="E261" s="197">
        <v>0.15</v>
      </c>
      <c r="F261" s="197">
        <v>0</v>
      </c>
      <c r="G261" s="198">
        <f>E261*F261</f>
        <v>0</v>
      </c>
      <c r="O261" s="192">
        <v>2</v>
      </c>
      <c r="AA261" s="166">
        <v>12</v>
      </c>
      <c r="AB261" s="166">
        <v>0</v>
      </c>
      <c r="AC261" s="166">
        <v>74</v>
      </c>
      <c r="AZ261" s="166">
        <v>1</v>
      </c>
      <c r="BA261" s="166">
        <f>IF(AZ261=1,G261,0)</f>
        <v>0</v>
      </c>
      <c r="BB261" s="166">
        <f>IF(AZ261=2,G261,0)</f>
        <v>0</v>
      </c>
      <c r="BC261" s="166">
        <f>IF(AZ261=3,G261,0)</f>
        <v>0</v>
      </c>
      <c r="BD261" s="166">
        <f>IF(AZ261=4,G261,0)</f>
        <v>0</v>
      </c>
      <c r="BE261" s="166">
        <f>IF(AZ261=5,G261,0)</f>
        <v>0</v>
      </c>
      <c r="CA261" s="199">
        <v>12</v>
      </c>
      <c r="CB261" s="199">
        <v>0</v>
      </c>
      <c r="CZ261" s="166">
        <v>0</v>
      </c>
    </row>
    <row r="262" spans="1:104" x14ac:dyDescent="0.2">
      <c r="A262" s="200"/>
      <c r="B262" s="202"/>
      <c r="C262" s="203" t="s">
        <v>481</v>
      </c>
      <c r="D262" s="204"/>
      <c r="E262" s="205">
        <v>0.15</v>
      </c>
      <c r="F262" s="206"/>
      <c r="G262" s="207"/>
      <c r="M262" s="201" t="s">
        <v>481</v>
      </c>
      <c r="O262" s="192"/>
    </row>
    <row r="263" spans="1:104" x14ac:dyDescent="0.2">
      <c r="A263" s="193">
        <v>137</v>
      </c>
      <c r="B263" s="194" t="s">
        <v>482</v>
      </c>
      <c r="C263" s="195" t="s">
        <v>483</v>
      </c>
      <c r="D263" s="196" t="s">
        <v>139</v>
      </c>
      <c r="E263" s="197">
        <v>44.463504</v>
      </c>
      <c r="F263" s="197">
        <v>0</v>
      </c>
      <c r="G263" s="198">
        <f>E263*F263</f>
        <v>0</v>
      </c>
      <c r="O263" s="192">
        <v>2</v>
      </c>
      <c r="AA263" s="166">
        <v>8</v>
      </c>
      <c r="AB263" s="166">
        <v>1</v>
      </c>
      <c r="AC263" s="166">
        <v>3</v>
      </c>
      <c r="AZ263" s="166">
        <v>1</v>
      </c>
      <c r="BA263" s="166">
        <f>IF(AZ263=1,G263,0)</f>
        <v>0</v>
      </c>
      <c r="BB263" s="166">
        <f>IF(AZ263=2,G263,0)</f>
        <v>0</v>
      </c>
      <c r="BC263" s="166">
        <f>IF(AZ263=3,G263,0)</f>
        <v>0</v>
      </c>
      <c r="BD263" s="166">
        <f>IF(AZ263=4,G263,0)</f>
        <v>0</v>
      </c>
      <c r="BE263" s="166">
        <f>IF(AZ263=5,G263,0)</f>
        <v>0</v>
      </c>
      <c r="CA263" s="199">
        <v>8</v>
      </c>
      <c r="CB263" s="199">
        <v>1</v>
      </c>
      <c r="CZ263" s="166">
        <v>0</v>
      </c>
    </row>
    <row r="264" spans="1:104" x14ac:dyDescent="0.2">
      <c r="A264" s="193">
        <v>138</v>
      </c>
      <c r="B264" s="194" t="s">
        <v>484</v>
      </c>
      <c r="C264" s="195" t="s">
        <v>485</v>
      </c>
      <c r="D264" s="196" t="s">
        <v>139</v>
      </c>
      <c r="E264" s="197">
        <v>355.708032</v>
      </c>
      <c r="F264" s="197">
        <v>0</v>
      </c>
      <c r="G264" s="198">
        <f>E264*F264</f>
        <v>0</v>
      </c>
      <c r="O264" s="192">
        <v>2</v>
      </c>
      <c r="AA264" s="166">
        <v>8</v>
      </c>
      <c r="AB264" s="166">
        <v>1</v>
      </c>
      <c r="AC264" s="166">
        <v>3</v>
      </c>
      <c r="AZ264" s="166">
        <v>1</v>
      </c>
      <c r="BA264" s="166">
        <f>IF(AZ264=1,G264,0)</f>
        <v>0</v>
      </c>
      <c r="BB264" s="166">
        <f>IF(AZ264=2,G264,0)</f>
        <v>0</v>
      </c>
      <c r="BC264" s="166">
        <f>IF(AZ264=3,G264,0)</f>
        <v>0</v>
      </c>
      <c r="BD264" s="166">
        <f>IF(AZ264=4,G264,0)</f>
        <v>0</v>
      </c>
      <c r="BE264" s="166">
        <f>IF(AZ264=5,G264,0)</f>
        <v>0</v>
      </c>
      <c r="CA264" s="199">
        <v>8</v>
      </c>
      <c r="CB264" s="199">
        <v>1</v>
      </c>
      <c r="CZ264" s="166">
        <v>0</v>
      </c>
    </row>
    <row r="265" spans="1:104" x14ac:dyDescent="0.2">
      <c r="A265" s="193">
        <v>139</v>
      </c>
      <c r="B265" s="194" t="s">
        <v>486</v>
      </c>
      <c r="C265" s="195" t="s">
        <v>487</v>
      </c>
      <c r="D265" s="196" t="s">
        <v>139</v>
      </c>
      <c r="E265" s="197">
        <v>44.463504</v>
      </c>
      <c r="F265" s="197">
        <v>0</v>
      </c>
      <c r="G265" s="198">
        <f>E265*F265</f>
        <v>0</v>
      </c>
      <c r="O265" s="192">
        <v>2</v>
      </c>
      <c r="AA265" s="166">
        <v>8</v>
      </c>
      <c r="AB265" s="166">
        <v>1</v>
      </c>
      <c r="AC265" s="166">
        <v>3</v>
      </c>
      <c r="AZ265" s="166">
        <v>1</v>
      </c>
      <c r="BA265" s="166">
        <f>IF(AZ265=1,G265,0)</f>
        <v>0</v>
      </c>
      <c r="BB265" s="166">
        <f>IF(AZ265=2,G265,0)</f>
        <v>0</v>
      </c>
      <c r="BC265" s="166">
        <f>IF(AZ265=3,G265,0)</f>
        <v>0</v>
      </c>
      <c r="BD265" s="166">
        <f>IF(AZ265=4,G265,0)</f>
        <v>0</v>
      </c>
      <c r="BE265" s="166">
        <f>IF(AZ265=5,G265,0)</f>
        <v>0</v>
      </c>
      <c r="CA265" s="199">
        <v>8</v>
      </c>
      <c r="CB265" s="199">
        <v>1</v>
      </c>
      <c r="CZ265" s="166">
        <v>0</v>
      </c>
    </row>
    <row r="266" spans="1:104" x14ac:dyDescent="0.2">
      <c r="A266" s="193">
        <v>140</v>
      </c>
      <c r="B266" s="194" t="s">
        <v>488</v>
      </c>
      <c r="C266" s="195" t="s">
        <v>489</v>
      </c>
      <c r="D266" s="196" t="s">
        <v>139</v>
      </c>
      <c r="E266" s="197">
        <v>88.927008000000001</v>
      </c>
      <c r="F266" s="197">
        <v>0</v>
      </c>
      <c r="G266" s="198">
        <f>E266*F266</f>
        <v>0</v>
      </c>
      <c r="O266" s="192">
        <v>2</v>
      </c>
      <c r="AA266" s="166">
        <v>8</v>
      </c>
      <c r="AB266" s="166">
        <v>0</v>
      </c>
      <c r="AC266" s="166">
        <v>3</v>
      </c>
      <c r="AZ266" s="166">
        <v>1</v>
      </c>
      <c r="BA266" s="166">
        <f>IF(AZ266=1,G266,0)</f>
        <v>0</v>
      </c>
      <c r="BB266" s="166">
        <f>IF(AZ266=2,G266,0)</f>
        <v>0</v>
      </c>
      <c r="BC266" s="166">
        <f>IF(AZ266=3,G266,0)</f>
        <v>0</v>
      </c>
      <c r="BD266" s="166">
        <f>IF(AZ266=4,G266,0)</f>
        <v>0</v>
      </c>
      <c r="BE266" s="166">
        <f>IF(AZ266=5,G266,0)</f>
        <v>0</v>
      </c>
      <c r="CA266" s="199">
        <v>8</v>
      </c>
      <c r="CB266" s="199">
        <v>0</v>
      </c>
      <c r="CZ266" s="166">
        <v>0</v>
      </c>
    </row>
    <row r="267" spans="1:104" x14ac:dyDescent="0.2">
      <c r="A267" s="193">
        <v>141</v>
      </c>
      <c r="B267" s="194" t="s">
        <v>490</v>
      </c>
      <c r="C267" s="195" t="s">
        <v>491</v>
      </c>
      <c r="D267" s="196" t="s">
        <v>139</v>
      </c>
      <c r="E267" s="197">
        <v>44.463504</v>
      </c>
      <c r="F267" s="197">
        <v>0</v>
      </c>
      <c r="G267" s="198">
        <f>E267*F267</f>
        <v>0</v>
      </c>
      <c r="O267" s="192">
        <v>2</v>
      </c>
      <c r="AA267" s="166">
        <v>8</v>
      </c>
      <c r="AB267" s="166">
        <v>1</v>
      </c>
      <c r="AC267" s="166">
        <v>3</v>
      </c>
      <c r="AZ267" s="166">
        <v>1</v>
      </c>
      <c r="BA267" s="166">
        <f>IF(AZ267=1,G267,0)</f>
        <v>0</v>
      </c>
      <c r="BB267" s="166">
        <f>IF(AZ267=2,G267,0)</f>
        <v>0</v>
      </c>
      <c r="BC267" s="166">
        <f>IF(AZ267=3,G267,0)</f>
        <v>0</v>
      </c>
      <c r="BD267" s="166">
        <f>IF(AZ267=4,G267,0)</f>
        <v>0</v>
      </c>
      <c r="BE267" s="166">
        <f>IF(AZ267=5,G267,0)</f>
        <v>0</v>
      </c>
      <c r="CA267" s="199">
        <v>8</v>
      </c>
      <c r="CB267" s="199">
        <v>1</v>
      </c>
      <c r="CZ267" s="166">
        <v>0</v>
      </c>
    </row>
    <row r="268" spans="1:104" x14ac:dyDescent="0.2">
      <c r="A268" s="193">
        <v>142</v>
      </c>
      <c r="B268" s="194" t="s">
        <v>492</v>
      </c>
      <c r="C268" s="195" t="s">
        <v>493</v>
      </c>
      <c r="D268" s="196" t="s">
        <v>139</v>
      </c>
      <c r="E268" s="197">
        <v>44.463504</v>
      </c>
      <c r="F268" s="197">
        <v>0</v>
      </c>
      <c r="G268" s="198">
        <f>E268*F268</f>
        <v>0</v>
      </c>
      <c r="O268" s="192">
        <v>2</v>
      </c>
      <c r="AA268" s="166">
        <v>8</v>
      </c>
      <c r="AB268" s="166">
        <v>0</v>
      </c>
      <c r="AC268" s="166">
        <v>3</v>
      </c>
      <c r="AZ268" s="166">
        <v>1</v>
      </c>
      <c r="BA268" s="166">
        <f>IF(AZ268=1,G268,0)</f>
        <v>0</v>
      </c>
      <c r="BB268" s="166">
        <f>IF(AZ268=2,G268,0)</f>
        <v>0</v>
      </c>
      <c r="BC268" s="166">
        <f>IF(AZ268=3,G268,0)</f>
        <v>0</v>
      </c>
      <c r="BD268" s="166">
        <f>IF(AZ268=4,G268,0)</f>
        <v>0</v>
      </c>
      <c r="BE268" s="166">
        <f>IF(AZ268=5,G268,0)</f>
        <v>0</v>
      </c>
      <c r="CA268" s="199">
        <v>8</v>
      </c>
      <c r="CB268" s="199">
        <v>0</v>
      </c>
      <c r="CZ268" s="166">
        <v>0</v>
      </c>
    </row>
    <row r="269" spans="1:104" x14ac:dyDescent="0.2">
      <c r="A269" s="208"/>
      <c r="B269" s="209" t="s">
        <v>75</v>
      </c>
      <c r="C269" s="210" t="str">
        <f>CONCATENATE(B260," ",C260)</f>
        <v>D96 Přesuny suti a vybouraných hmot</v>
      </c>
      <c r="D269" s="211"/>
      <c r="E269" s="212"/>
      <c r="F269" s="213"/>
      <c r="G269" s="214">
        <f>SUM(G260:G268)</f>
        <v>0</v>
      </c>
      <c r="O269" s="192">
        <v>4</v>
      </c>
      <c r="BA269" s="215">
        <f>SUM(BA260:BA268)</f>
        <v>0</v>
      </c>
      <c r="BB269" s="215">
        <f>SUM(BB260:BB268)</f>
        <v>0</v>
      </c>
      <c r="BC269" s="215">
        <f>SUM(BC260:BC268)</f>
        <v>0</v>
      </c>
      <c r="BD269" s="215">
        <f>SUM(BD260:BD268)</f>
        <v>0</v>
      </c>
      <c r="BE269" s="215">
        <f>SUM(BE260:BE268)</f>
        <v>0</v>
      </c>
    </row>
    <row r="270" spans="1:104" x14ac:dyDescent="0.2">
      <c r="E270" s="166"/>
    </row>
    <row r="271" spans="1:104" x14ac:dyDescent="0.2">
      <c r="E271" s="166"/>
    </row>
    <row r="272" spans="1:104" x14ac:dyDescent="0.2">
      <c r="E272" s="166"/>
    </row>
    <row r="273" spans="5:5" x14ac:dyDescent="0.2">
      <c r="E273" s="166"/>
    </row>
    <row r="274" spans="5:5" x14ac:dyDescent="0.2">
      <c r="E274" s="166"/>
    </row>
    <row r="275" spans="5:5" x14ac:dyDescent="0.2">
      <c r="E275" s="166"/>
    </row>
    <row r="276" spans="5:5" x14ac:dyDescent="0.2">
      <c r="E276" s="166"/>
    </row>
    <row r="277" spans="5:5" x14ac:dyDescent="0.2">
      <c r="E277" s="166"/>
    </row>
    <row r="278" spans="5:5" x14ac:dyDescent="0.2">
      <c r="E278" s="166"/>
    </row>
    <row r="279" spans="5:5" x14ac:dyDescent="0.2">
      <c r="E279" s="166"/>
    </row>
    <row r="280" spans="5:5" x14ac:dyDescent="0.2">
      <c r="E280" s="166"/>
    </row>
    <row r="281" spans="5:5" x14ac:dyDescent="0.2">
      <c r="E281" s="166"/>
    </row>
    <row r="282" spans="5:5" x14ac:dyDescent="0.2">
      <c r="E282" s="166"/>
    </row>
    <row r="283" spans="5:5" x14ac:dyDescent="0.2">
      <c r="E283" s="166"/>
    </row>
    <row r="284" spans="5:5" x14ac:dyDescent="0.2">
      <c r="E284" s="166"/>
    </row>
    <row r="285" spans="5:5" x14ac:dyDescent="0.2">
      <c r="E285" s="166"/>
    </row>
    <row r="286" spans="5:5" x14ac:dyDescent="0.2">
      <c r="E286" s="166"/>
    </row>
    <row r="287" spans="5:5" x14ac:dyDescent="0.2">
      <c r="E287" s="166"/>
    </row>
    <row r="288" spans="5:5" x14ac:dyDescent="0.2">
      <c r="E288" s="166"/>
    </row>
    <row r="289" spans="1:7" x14ac:dyDescent="0.2">
      <c r="E289" s="166"/>
    </row>
    <row r="290" spans="1:7" x14ac:dyDescent="0.2">
      <c r="E290" s="166"/>
    </row>
    <row r="291" spans="1:7" x14ac:dyDescent="0.2">
      <c r="E291" s="166"/>
    </row>
    <row r="292" spans="1:7" x14ac:dyDescent="0.2">
      <c r="E292" s="166"/>
    </row>
    <row r="293" spans="1:7" x14ac:dyDescent="0.2">
      <c r="A293" s="216"/>
      <c r="B293" s="216"/>
      <c r="C293" s="216"/>
      <c r="D293" s="216"/>
      <c r="E293" s="216"/>
      <c r="F293" s="216"/>
      <c r="G293" s="216"/>
    </row>
    <row r="294" spans="1:7" x14ac:dyDescent="0.2">
      <c r="A294" s="216"/>
      <c r="B294" s="216"/>
      <c r="C294" s="216"/>
      <c r="D294" s="216"/>
      <c r="E294" s="216"/>
      <c r="F294" s="216"/>
      <c r="G294" s="216"/>
    </row>
    <row r="295" spans="1:7" x14ac:dyDescent="0.2">
      <c r="A295" s="216"/>
      <c r="B295" s="216"/>
      <c r="C295" s="216"/>
      <c r="D295" s="216"/>
      <c r="E295" s="216"/>
      <c r="F295" s="216"/>
      <c r="G295" s="216"/>
    </row>
    <row r="296" spans="1:7" x14ac:dyDescent="0.2">
      <c r="A296" s="216"/>
      <c r="B296" s="216"/>
      <c r="C296" s="216"/>
      <c r="D296" s="216"/>
      <c r="E296" s="216"/>
      <c r="F296" s="216"/>
      <c r="G296" s="216"/>
    </row>
    <row r="297" spans="1:7" x14ac:dyDescent="0.2">
      <c r="E297" s="166"/>
    </row>
    <row r="298" spans="1:7" x14ac:dyDescent="0.2">
      <c r="E298" s="166"/>
    </row>
    <row r="299" spans="1:7" x14ac:dyDescent="0.2">
      <c r="E299" s="166"/>
    </row>
    <row r="300" spans="1:7" x14ac:dyDescent="0.2">
      <c r="E300" s="166"/>
    </row>
    <row r="301" spans="1:7" x14ac:dyDescent="0.2">
      <c r="E301" s="166"/>
    </row>
    <row r="302" spans="1:7" x14ac:dyDescent="0.2">
      <c r="E302" s="166"/>
    </row>
    <row r="303" spans="1:7" x14ac:dyDescent="0.2">
      <c r="E303" s="166"/>
    </row>
    <row r="304" spans="1:7" x14ac:dyDescent="0.2">
      <c r="E304" s="166"/>
    </row>
    <row r="305" spans="5:5" x14ac:dyDescent="0.2">
      <c r="E305" s="166"/>
    </row>
    <row r="306" spans="5:5" x14ac:dyDescent="0.2">
      <c r="E306" s="166"/>
    </row>
    <row r="307" spans="5:5" x14ac:dyDescent="0.2">
      <c r="E307" s="166"/>
    </row>
    <row r="308" spans="5:5" x14ac:dyDescent="0.2">
      <c r="E308" s="166"/>
    </row>
    <row r="309" spans="5:5" x14ac:dyDescent="0.2">
      <c r="E309" s="166"/>
    </row>
    <row r="310" spans="5:5" x14ac:dyDescent="0.2">
      <c r="E310" s="166"/>
    </row>
    <row r="311" spans="5:5" x14ac:dyDescent="0.2">
      <c r="E311" s="166"/>
    </row>
    <row r="312" spans="5:5" x14ac:dyDescent="0.2">
      <c r="E312" s="166"/>
    </row>
    <row r="313" spans="5:5" x14ac:dyDescent="0.2">
      <c r="E313" s="166"/>
    </row>
    <row r="314" spans="5:5" x14ac:dyDescent="0.2">
      <c r="E314" s="166"/>
    </row>
    <row r="315" spans="5:5" x14ac:dyDescent="0.2">
      <c r="E315" s="166"/>
    </row>
    <row r="316" spans="5:5" x14ac:dyDescent="0.2">
      <c r="E316" s="166"/>
    </row>
    <row r="317" spans="5:5" x14ac:dyDescent="0.2">
      <c r="E317" s="166"/>
    </row>
    <row r="318" spans="5:5" x14ac:dyDescent="0.2">
      <c r="E318" s="166"/>
    </row>
    <row r="319" spans="5:5" x14ac:dyDescent="0.2">
      <c r="E319" s="166"/>
    </row>
    <row r="320" spans="5:5" x14ac:dyDescent="0.2">
      <c r="E320" s="166"/>
    </row>
    <row r="321" spans="1:7" x14ac:dyDescent="0.2">
      <c r="E321" s="166"/>
    </row>
    <row r="322" spans="1:7" x14ac:dyDescent="0.2">
      <c r="E322" s="166"/>
    </row>
    <row r="323" spans="1:7" x14ac:dyDescent="0.2">
      <c r="E323" s="166"/>
    </row>
    <row r="324" spans="1:7" x14ac:dyDescent="0.2">
      <c r="E324" s="166"/>
    </row>
    <row r="325" spans="1:7" x14ac:dyDescent="0.2">
      <c r="E325" s="166"/>
    </row>
    <row r="326" spans="1:7" x14ac:dyDescent="0.2">
      <c r="E326" s="166"/>
    </row>
    <row r="327" spans="1:7" x14ac:dyDescent="0.2">
      <c r="E327" s="166"/>
    </row>
    <row r="328" spans="1:7" x14ac:dyDescent="0.2">
      <c r="A328" s="217"/>
      <c r="B328" s="217"/>
    </row>
    <row r="329" spans="1:7" x14ac:dyDescent="0.2">
      <c r="A329" s="216"/>
      <c r="B329" s="216"/>
      <c r="C329" s="219"/>
      <c r="D329" s="219"/>
      <c r="E329" s="220"/>
      <c r="F329" s="219"/>
      <c r="G329" s="221"/>
    </row>
    <row r="330" spans="1:7" x14ac:dyDescent="0.2">
      <c r="A330" s="222"/>
      <c r="B330" s="222"/>
      <c r="C330" s="216"/>
      <c r="D330" s="216"/>
      <c r="E330" s="223"/>
      <c r="F330" s="216"/>
      <c r="G330" s="216"/>
    </row>
    <row r="331" spans="1:7" x14ac:dyDescent="0.2">
      <c r="A331" s="216"/>
      <c r="B331" s="216"/>
      <c r="C331" s="216"/>
      <c r="D331" s="216"/>
      <c r="E331" s="223"/>
      <c r="F331" s="216"/>
      <c r="G331" s="216"/>
    </row>
    <row r="332" spans="1:7" x14ac:dyDescent="0.2">
      <c r="A332" s="216"/>
      <c r="B332" s="216"/>
      <c r="C332" s="216"/>
      <c r="D332" s="216"/>
      <c r="E332" s="223"/>
      <c r="F332" s="216"/>
      <c r="G332" s="216"/>
    </row>
    <row r="333" spans="1:7" x14ac:dyDescent="0.2">
      <c r="A333" s="216"/>
      <c r="B333" s="216"/>
      <c r="C333" s="216"/>
      <c r="D333" s="216"/>
      <c r="E333" s="223"/>
      <c r="F333" s="216"/>
      <c r="G333" s="216"/>
    </row>
    <row r="334" spans="1:7" x14ac:dyDescent="0.2">
      <c r="A334" s="216"/>
      <c r="B334" s="216"/>
      <c r="C334" s="216"/>
      <c r="D334" s="216"/>
      <c r="E334" s="223"/>
      <c r="F334" s="216"/>
      <c r="G334" s="216"/>
    </row>
    <row r="335" spans="1:7" x14ac:dyDescent="0.2">
      <c r="A335" s="216"/>
      <c r="B335" s="216"/>
      <c r="C335" s="216"/>
      <c r="D335" s="216"/>
      <c r="E335" s="223"/>
      <c r="F335" s="216"/>
      <c r="G335" s="216"/>
    </row>
    <row r="336" spans="1:7" x14ac:dyDescent="0.2">
      <c r="A336" s="216"/>
      <c r="B336" s="216"/>
      <c r="C336" s="216"/>
      <c r="D336" s="216"/>
      <c r="E336" s="223"/>
      <c r="F336" s="216"/>
      <c r="G336" s="216"/>
    </row>
    <row r="337" spans="1:7" x14ac:dyDescent="0.2">
      <c r="A337" s="216"/>
      <c r="B337" s="216"/>
      <c r="C337" s="216"/>
      <c r="D337" s="216"/>
      <c r="E337" s="223"/>
      <c r="F337" s="216"/>
      <c r="G337" s="216"/>
    </row>
    <row r="338" spans="1:7" x14ac:dyDescent="0.2">
      <c r="A338" s="216"/>
      <c r="B338" s="216"/>
      <c r="C338" s="216"/>
      <c r="D338" s="216"/>
      <c r="E338" s="223"/>
      <c r="F338" s="216"/>
      <c r="G338" s="216"/>
    </row>
    <row r="339" spans="1:7" x14ac:dyDescent="0.2">
      <c r="A339" s="216"/>
      <c r="B339" s="216"/>
      <c r="C339" s="216"/>
      <c r="D339" s="216"/>
      <c r="E339" s="223"/>
      <c r="F339" s="216"/>
      <c r="G339" s="216"/>
    </row>
    <row r="340" spans="1:7" x14ac:dyDescent="0.2">
      <c r="A340" s="216"/>
      <c r="B340" s="216"/>
      <c r="C340" s="216"/>
      <c r="D340" s="216"/>
      <c r="E340" s="223"/>
      <c r="F340" s="216"/>
      <c r="G340" s="216"/>
    </row>
    <row r="341" spans="1:7" x14ac:dyDescent="0.2">
      <c r="A341" s="216"/>
      <c r="B341" s="216"/>
      <c r="C341" s="216"/>
      <c r="D341" s="216"/>
      <c r="E341" s="223"/>
      <c r="F341" s="216"/>
      <c r="G341" s="216"/>
    </row>
    <row r="342" spans="1:7" x14ac:dyDescent="0.2">
      <c r="A342" s="216"/>
      <c r="B342" s="216"/>
      <c r="C342" s="216"/>
      <c r="D342" s="216"/>
      <c r="E342" s="223"/>
      <c r="F342" s="216"/>
      <c r="G342" s="216"/>
    </row>
  </sheetData>
  <mergeCells count="67">
    <mergeCell ref="C254:D254"/>
    <mergeCell ref="C262:D262"/>
    <mergeCell ref="C239:D239"/>
    <mergeCell ref="C245:D245"/>
    <mergeCell ref="C247:D247"/>
    <mergeCell ref="C249:D249"/>
    <mergeCell ref="C250:D250"/>
    <mergeCell ref="C252:D252"/>
    <mergeCell ref="C227:D227"/>
    <mergeCell ref="C230:D230"/>
    <mergeCell ref="C232:D232"/>
    <mergeCell ref="C234:D234"/>
    <mergeCell ref="C208:D208"/>
    <mergeCell ref="C213:D213"/>
    <mergeCell ref="C214:D214"/>
    <mergeCell ref="C222:D222"/>
    <mergeCell ref="C194:D194"/>
    <mergeCell ref="C196:D196"/>
    <mergeCell ref="C198:D198"/>
    <mergeCell ref="C201:D201"/>
    <mergeCell ref="C186:D186"/>
    <mergeCell ref="C150:D150"/>
    <mergeCell ref="C158:D158"/>
    <mergeCell ref="C160:D160"/>
    <mergeCell ref="C163:D163"/>
    <mergeCell ref="C136:D136"/>
    <mergeCell ref="C138:D138"/>
    <mergeCell ref="C114:D114"/>
    <mergeCell ref="C116:D116"/>
    <mergeCell ref="C118:D118"/>
    <mergeCell ref="C120:D120"/>
    <mergeCell ref="C122:D122"/>
    <mergeCell ref="C124:D124"/>
    <mergeCell ref="C126:D126"/>
    <mergeCell ref="C128:D128"/>
    <mergeCell ref="C99:D99"/>
    <mergeCell ref="C101:D101"/>
    <mergeCell ref="C103:D103"/>
    <mergeCell ref="C105:D105"/>
    <mergeCell ref="C107:D107"/>
    <mergeCell ref="C110:D110"/>
    <mergeCell ref="C87:D87"/>
    <mergeCell ref="C89:D89"/>
    <mergeCell ref="C78:D78"/>
    <mergeCell ref="C68:D68"/>
    <mergeCell ref="C70:D70"/>
    <mergeCell ref="C71:D71"/>
    <mergeCell ref="C74:D74"/>
    <mergeCell ref="C48:D48"/>
    <mergeCell ref="C52:D52"/>
    <mergeCell ref="C56:D56"/>
    <mergeCell ref="C58:D58"/>
    <mergeCell ref="C60:D60"/>
    <mergeCell ref="C62:D62"/>
    <mergeCell ref="C33:D33"/>
    <mergeCell ref="C35:D35"/>
    <mergeCell ref="C39:D39"/>
    <mergeCell ref="C41:D41"/>
    <mergeCell ref="C44:D44"/>
    <mergeCell ref="C46:D46"/>
    <mergeCell ref="C13:D13"/>
    <mergeCell ref="C21:D21"/>
    <mergeCell ref="C25:D25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dcterms:created xsi:type="dcterms:W3CDTF">2019-03-18T09:52:23Z</dcterms:created>
  <dcterms:modified xsi:type="dcterms:W3CDTF">2019-03-18T09:53:04Z</dcterms:modified>
</cp:coreProperties>
</file>